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0" yWindow="0" windowWidth="19440" windowHeight="15600" tabRatio="659"/>
  </bookViews>
  <sheets>
    <sheet name="INSTRUCTIE" sheetId="7" r:id="rId1"/>
    <sheet name="Registratieblad groep 5" sheetId="6" r:id="rId2"/>
    <sheet name="Registratieblad groep 6" sheetId="5" r:id="rId3"/>
    <sheet name="Registratieblad groep 7" sheetId="4" r:id="rId4"/>
    <sheet name="Registratieblad groep 8" sheetId="3" r:id="rId5"/>
    <sheet name="scores 5 tm 8" sheetId="2" r:id="rId6"/>
    <sheet name="g" sheetId="8" r:id="rId7"/>
  </sheets>
  <definedNames>
    <definedName name="_xlnm.Print_Area" localSheetId="1">'Registratieblad groep 5'!$A$1:$R$49</definedName>
    <definedName name="_xlnm.Print_Area" localSheetId="2">'Registratieblad groep 6'!$A$1:$R$49</definedName>
    <definedName name="_xlnm.Print_Area" localSheetId="3">'Registratieblad groep 7'!$A$1:$R$49</definedName>
    <definedName name="_xlnm.Print_Area" localSheetId="4">'Registratieblad groep 8'!$A$1:$R$49</definedName>
    <definedName name="b" localSheetId="1">'Registratieblad groep 5'!$C$5</definedName>
    <definedName name="b" localSheetId="2">'Registratieblad groep 6'!$C$5</definedName>
    <definedName name="b" localSheetId="3">'Registratieblad groep 7'!$C$5</definedName>
    <definedName name="b" localSheetId="4">'Registratieblad groep 8'!$C$5</definedName>
    <definedName name="b">#REF!</definedName>
    <definedName name="meike" localSheetId="1">#REF!</definedName>
    <definedName name="meike" localSheetId="2">#REF!</definedName>
    <definedName name="meike">#REF!</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C21" i="2" l="1"/>
  <c r="C22" i="2"/>
  <c r="C23" i="2"/>
  <c r="D21" i="2"/>
  <c r="D22" i="2"/>
  <c r="D23" i="2"/>
  <c r="E21" i="2"/>
  <c r="E22" i="2"/>
  <c r="E23" i="2"/>
  <c r="F21" i="2"/>
  <c r="F22" i="2"/>
  <c r="F23" i="2"/>
  <c r="G22" i="2"/>
  <c r="G23" i="2"/>
  <c r="H22" i="2"/>
  <c r="H23" i="2"/>
  <c r="I22" i="2"/>
  <c r="I23" i="2"/>
  <c r="J22" i="2"/>
  <c r="J23" i="2"/>
  <c r="K22" i="2"/>
  <c r="K23" i="2"/>
  <c r="L22" i="2"/>
  <c r="L23" i="2"/>
  <c r="M22" i="2"/>
  <c r="M23" i="2"/>
  <c r="N22" i="2"/>
  <c r="N23" i="2"/>
  <c r="O22" i="2"/>
  <c r="O23" i="2"/>
  <c r="P22" i="2"/>
  <c r="P23" i="2"/>
  <c r="Q22" i="2"/>
  <c r="Q23" i="2"/>
  <c r="R22" i="2"/>
  <c r="R23" i="2"/>
  <c r="S22" i="2"/>
  <c r="S23" i="2"/>
  <c r="T22" i="2"/>
  <c r="T23" i="2"/>
  <c r="U22" i="2"/>
  <c r="U23" i="2"/>
  <c r="B21" i="2"/>
  <c r="B22" i="2"/>
  <c r="B23" i="2"/>
  <c r="L8" i="3"/>
  <c r="K8" i="3"/>
  <c r="J8" i="3"/>
  <c r="I8" i="3"/>
  <c r="H8" i="3"/>
  <c r="L8" i="4"/>
  <c r="K8" i="4"/>
  <c r="J8" i="4"/>
  <c r="I8" i="4"/>
  <c r="H8" i="4"/>
  <c r="L8" i="5"/>
  <c r="K8" i="5"/>
  <c r="J8" i="5"/>
  <c r="I8" i="5"/>
  <c r="H8" i="5"/>
  <c r="L8" i="6"/>
  <c r="K8" i="6"/>
  <c r="J8" i="6"/>
  <c r="I8" i="6"/>
  <c r="H8" i="6"/>
  <c r="L9" i="6"/>
  <c r="H7" i="6"/>
  <c r="H11" i="6"/>
  <c r="H11" i="3"/>
  <c r="H7" i="3"/>
  <c r="I7" i="3"/>
  <c r="I11" i="3"/>
  <c r="J11" i="3"/>
  <c r="K11" i="3"/>
  <c r="L11" i="3"/>
  <c r="R11" i="3"/>
  <c r="H12" i="3"/>
  <c r="I12" i="3"/>
  <c r="J12" i="3"/>
  <c r="K12" i="3"/>
  <c r="L12" i="3"/>
  <c r="R12" i="3"/>
  <c r="H13" i="3"/>
  <c r="I13" i="3"/>
  <c r="J13" i="3"/>
  <c r="K13" i="3"/>
  <c r="L13" i="3"/>
  <c r="R13" i="3"/>
  <c r="H14" i="3"/>
  <c r="I14" i="3"/>
  <c r="J14" i="3"/>
  <c r="K14" i="3"/>
  <c r="L14" i="3"/>
  <c r="R14" i="3"/>
  <c r="H15" i="3"/>
  <c r="I15" i="3"/>
  <c r="J15" i="3"/>
  <c r="K15" i="3"/>
  <c r="L15" i="3"/>
  <c r="R15" i="3"/>
  <c r="H16" i="3"/>
  <c r="I16" i="3"/>
  <c r="J16" i="3"/>
  <c r="K16" i="3"/>
  <c r="L16" i="3"/>
  <c r="R16" i="3"/>
  <c r="H17" i="3"/>
  <c r="I17" i="3"/>
  <c r="J17" i="3"/>
  <c r="K17" i="3"/>
  <c r="L17" i="3"/>
  <c r="R17" i="3"/>
  <c r="H18" i="3"/>
  <c r="I18" i="3"/>
  <c r="J18" i="3"/>
  <c r="K18" i="3"/>
  <c r="L18" i="3"/>
  <c r="R18" i="3"/>
  <c r="H19" i="3"/>
  <c r="I19" i="3"/>
  <c r="J19" i="3"/>
  <c r="K19" i="3"/>
  <c r="L19" i="3"/>
  <c r="R19" i="3"/>
  <c r="H20" i="3"/>
  <c r="I20" i="3"/>
  <c r="J20" i="3"/>
  <c r="K20" i="3"/>
  <c r="L20" i="3"/>
  <c r="R20" i="3"/>
  <c r="H21" i="3"/>
  <c r="I21" i="3"/>
  <c r="J21" i="3"/>
  <c r="K21" i="3"/>
  <c r="L21" i="3"/>
  <c r="R21" i="3"/>
  <c r="H22" i="3"/>
  <c r="I22" i="3"/>
  <c r="J22" i="3"/>
  <c r="K22" i="3"/>
  <c r="L22" i="3"/>
  <c r="R22" i="3"/>
  <c r="H23" i="3"/>
  <c r="I23" i="3"/>
  <c r="J23" i="3"/>
  <c r="K23" i="3"/>
  <c r="L23" i="3"/>
  <c r="R23" i="3"/>
  <c r="H24" i="3"/>
  <c r="I24" i="3"/>
  <c r="J24" i="3"/>
  <c r="K24" i="3"/>
  <c r="L24" i="3"/>
  <c r="R24" i="3"/>
  <c r="H25" i="3"/>
  <c r="I25" i="3"/>
  <c r="J25" i="3"/>
  <c r="K25" i="3"/>
  <c r="L25" i="3"/>
  <c r="R25" i="3"/>
  <c r="H26" i="3"/>
  <c r="I26" i="3"/>
  <c r="J26" i="3"/>
  <c r="K26" i="3"/>
  <c r="L26" i="3"/>
  <c r="R26" i="3"/>
  <c r="H27" i="3"/>
  <c r="I27" i="3"/>
  <c r="J27" i="3"/>
  <c r="K27" i="3"/>
  <c r="L27" i="3"/>
  <c r="R27" i="3"/>
  <c r="H28" i="3"/>
  <c r="I28" i="3"/>
  <c r="J28" i="3"/>
  <c r="K28" i="3"/>
  <c r="L28" i="3"/>
  <c r="R28" i="3"/>
  <c r="H29" i="3"/>
  <c r="I29" i="3"/>
  <c r="J29" i="3"/>
  <c r="K29" i="3"/>
  <c r="L29" i="3"/>
  <c r="R29" i="3"/>
  <c r="H30" i="3"/>
  <c r="I30" i="3"/>
  <c r="J30" i="3"/>
  <c r="K30" i="3"/>
  <c r="L30" i="3"/>
  <c r="R30" i="3"/>
  <c r="H31" i="3"/>
  <c r="I31" i="3"/>
  <c r="J31" i="3"/>
  <c r="K31" i="3"/>
  <c r="L31" i="3"/>
  <c r="R31" i="3"/>
  <c r="H32" i="3"/>
  <c r="I32" i="3"/>
  <c r="J32" i="3"/>
  <c r="K32" i="3"/>
  <c r="L32" i="3"/>
  <c r="R32" i="3"/>
  <c r="H33" i="3"/>
  <c r="I33" i="3"/>
  <c r="J33" i="3"/>
  <c r="K33" i="3"/>
  <c r="L33" i="3"/>
  <c r="R33" i="3"/>
  <c r="H34" i="3"/>
  <c r="I34" i="3"/>
  <c r="J34" i="3"/>
  <c r="K34" i="3"/>
  <c r="L34" i="3"/>
  <c r="R34" i="3"/>
  <c r="H35" i="3"/>
  <c r="I35" i="3"/>
  <c r="J35" i="3"/>
  <c r="K35" i="3"/>
  <c r="L35" i="3"/>
  <c r="R35" i="3"/>
  <c r="H36" i="3"/>
  <c r="I36" i="3"/>
  <c r="J36" i="3"/>
  <c r="K36" i="3"/>
  <c r="L36" i="3"/>
  <c r="R36" i="3"/>
  <c r="H37" i="3"/>
  <c r="I37" i="3"/>
  <c r="J37" i="3"/>
  <c r="K37" i="3"/>
  <c r="L37" i="3"/>
  <c r="R37" i="3"/>
  <c r="H38" i="3"/>
  <c r="I38" i="3"/>
  <c r="J38" i="3"/>
  <c r="K38" i="3"/>
  <c r="L38" i="3"/>
  <c r="R38" i="3"/>
  <c r="H39" i="3"/>
  <c r="I39" i="3"/>
  <c r="J39" i="3"/>
  <c r="K39" i="3"/>
  <c r="L39" i="3"/>
  <c r="R39" i="3"/>
  <c r="H40" i="3"/>
  <c r="I40" i="3"/>
  <c r="J40" i="3"/>
  <c r="K40" i="3"/>
  <c r="L40" i="3"/>
  <c r="R40" i="3"/>
  <c r="H41" i="3"/>
  <c r="I41" i="3"/>
  <c r="J41" i="3"/>
  <c r="K41" i="3"/>
  <c r="L41" i="3"/>
  <c r="R41" i="3"/>
  <c r="H42" i="3"/>
  <c r="I42" i="3"/>
  <c r="J42" i="3"/>
  <c r="K42" i="3"/>
  <c r="L42" i="3"/>
  <c r="R42" i="3"/>
  <c r="H43" i="3"/>
  <c r="I43" i="3"/>
  <c r="J43" i="3"/>
  <c r="K43" i="3"/>
  <c r="L43" i="3"/>
  <c r="R43" i="3"/>
  <c r="H44" i="3"/>
  <c r="I44" i="3"/>
  <c r="J44" i="3"/>
  <c r="K44" i="3"/>
  <c r="L44" i="3"/>
  <c r="R44" i="3"/>
  <c r="H45" i="3"/>
  <c r="I45" i="3"/>
  <c r="J45" i="3"/>
  <c r="K45" i="3"/>
  <c r="L45" i="3"/>
  <c r="R45" i="3"/>
  <c r="R47" i="3"/>
  <c r="H11" i="4"/>
  <c r="I11" i="4"/>
  <c r="J11" i="4"/>
  <c r="K11" i="4"/>
  <c r="L11" i="4"/>
  <c r="R11" i="4"/>
  <c r="H12" i="4"/>
  <c r="I12" i="4"/>
  <c r="J12" i="4"/>
  <c r="K12" i="4"/>
  <c r="L12" i="4"/>
  <c r="R12" i="4"/>
  <c r="H13" i="4"/>
  <c r="I13" i="4"/>
  <c r="J13" i="4"/>
  <c r="K13" i="4"/>
  <c r="L13" i="4"/>
  <c r="R13" i="4"/>
  <c r="H14" i="4"/>
  <c r="I14" i="4"/>
  <c r="J14" i="4"/>
  <c r="K14" i="4"/>
  <c r="L14" i="4"/>
  <c r="R14" i="4"/>
  <c r="H15" i="4"/>
  <c r="I15" i="4"/>
  <c r="J15" i="4"/>
  <c r="K15" i="4"/>
  <c r="L15" i="4"/>
  <c r="R15" i="4"/>
  <c r="H16" i="4"/>
  <c r="I16" i="4"/>
  <c r="J16" i="4"/>
  <c r="K16" i="4"/>
  <c r="L16" i="4"/>
  <c r="R16" i="4"/>
  <c r="H17" i="4"/>
  <c r="I17" i="4"/>
  <c r="J17" i="4"/>
  <c r="K17" i="4"/>
  <c r="L17" i="4"/>
  <c r="R17" i="4"/>
  <c r="H18" i="4"/>
  <c r="I18" i="4"/>
  <c r="J18" i="4"/>
  <c r="K18" i="4"/>
  <c r="L18" i="4"/>
  <c r="R18" i="4"/>
  <c r="H19" i="4"/>
  <c r="I19" i="4"/>
  <c r="J19" i="4"/>
  <c r="K19" i="4"/>
  <c r="L19" i="4"/>
  <c r="R19" i="4"/>
  <c r="H20" i="4"/>
  <c r="I20" i="4"/>
  <c r="J20" i="4"/>
  <c r="K20" i="4"/>
  <c r="L20" i="4"/>
  <c r="R20" i="4"/>
  <c r="H21" i="4"/>
  <c r="I21" i="4"/>
  <c r="J21" i="4"/>
  <c r="K21" i="4"/>
  <c r="L21" i="4"/>
  <c r="R21" i="4"/>
  <c r="H22" i="4"/>
  <c r="I22" i="4"/>
  <c r="J22" i="4"/>
  <c r="K22" i="4"/>
  <c r="L22" i="4"/>
  <c r="R22" i="4"/>
  <c r="H23" i="4"/>
  <c r="I23" i="4"/>
  <c r="J23" i="4"/>
  <c r="K23" i="4"/>
  <c r="L23" i="4"/>
  <c r="R23" i="4"/>
  <c r="H24" i="4"/>
  <c r="I24" i="4"/>
  <c r="J24" i="4"/>
  <c r="K24" i="4"/>
  <c r="L24" i="4"/>
  <c r="R24" i="4"/>
  <c r="H25" i="4"/>
  <c r="I25" i="4"/>
  <c r="J25" i="4"/>
  <c r="K25" i="4"/>
  <c r="L25" i="4"/>
  <c r="R25" i="4"/>
  <c r="H26" i="4"/>
  <c r="I26" i="4"/>
  <c r="J26" i="4"/>
  <c r="K26" i="4"/>
  <c r="L26" i="4"/>
  <c r="R26" i="4"/>
  <c r="H27" i="4"/>
  <c r="I27" i="4"/>
  <c r="J27" i="4"/>
  <c r="K27" i="4"/>
  <c r="L27" i="4"/>
  <c r="R27" i="4"/>
  <c r="H28" i="4"/>
  <c r="I28" i="4"/>
  <c r="J28" i="4"/>
  <c r="K28" i="4"/>
  <c r="L28" i="4"/>
  <c r="R28" i="4"/>
  <c r="H29" i="4"/>
  <c r="I29" i="4"/>
  <c r="J29" i="4"/>
  <c r="K29" i="4"/>
  <c r="L29" i="4"/>
  <c r="R29" i="4"/>
  <c r="H30" i="4"/>
  <c r="I30" i="4"/>
  <c r="J30" i="4"/>
  <c r="K30" i="4"/>
  <c r="L30" i="4"/>
  <c r="R30" i="4"/>
  <c r="H31" i="4"/>
  <c r="I31" i="4"/>
  <c r="J31" i="4"/>
  <c r="K31" i="4"/>
  <c r="L31" i="4"/>
  <c r="R31" i="4"/>
  <c r="H32" i="4"/>
  <c r="I32" i="4"/>
  <c r="J32" i="4"/>
  <c r="K32" i="4"/>
  <c r="L32" i="4"/>
  <c r="R32" i="4"/>
  <c r="H33" i="4"/>
  <c r="I33" i="4"/>
  <c r="J33" i="4"/>
  <c r="K33" i="4"/>
  <c r="L33" i="4"/>
  <c r="R33" i="4"/>
  <c r="H34" i="4"/>
  <c r="I34" i="4"/>
  <c r="J34" i="4"/>
  <c r="K34" i="4"/>
  <c r="L34" i="4"/>
  <c r="R34" i="4"/>
  <c r="H35" i="4"/>
  <c r="I35" i="4"/>
  <c r="J35" i="4"/>
  <c r="K35" i="4"/>
  <c r="L35" i="4"/>
  <c r="R35" i="4"/>
  <c r="H36" i="4"/>
  <c r="I36" i="4"/>
  <c r="J36" i="4"/>
  <c r="K36" i="4"/>
  <c r="L36" i="4"/>
  <c r="R36" i="4"/>
  <c r="H37" i="4"/>
  <c r="I37" i="4"/>
  <c r="J37" i="4"/>
  <c r="K37" i="4"/>
  <c r="L37" i="4"/>
  <c r="R37" i="4"/>
  <c r="H38" i="4"/>
  <c r="I38" i="4"/>
  <c r="J38" i="4"/>
  <c r="K38" i="4"/>
  <c r="L38" i="4"/>
  <c r="R38" i="4"/>
  <c r="H39" i="4"/>
  <c r="I39" i="4"/>
  <c r="J39" i="4"/>
  <c r="K39" i="4"/>
  <c r="L39" i="4"/>
  <c r="R39" i="4"/>
  <c r="H40" i="4"/>
  <c r="I40" i="4"/>
  <c r="J40" i="4"/>
  <c r="K40" i="4"/>
  <c r="L40" i="4"/>
  <c r="R40" i="4"/>
  <c r="H41" i="4"/>
  <c r="I41" i="4"/>
  <c r="J41" i="4"/>
  <c r="K41" i="4"/>
  <c r="L41" i="4"/>
  <c r="R41" i="4"/>
  <c r="H42" i="4"/>
  <c r="I42" i="4"/>
  <c r="J42" i="4"/>
  <c r="K42" i="4"/>
  <c r="L42" i="4"/>
  <c r="R42" i="4"/>
  <c r="H43" i="4"/>
  <c r="I43" i="4"/>
  <c r="J43" i="4"/>
  <c r="K43" i="4"/>
  <c r="L43" i="4"/>
  <c r="R43" i="4"/>
  <c r="H44" i="4"/>
  <c r="I44" i="4"/>
  <c r="J44" i="4"/>
  <c r="K44" i="4"/>
  <c r="L44" i="4"/>
  <c r="R44" i="4"/>
  <c r="H45" i="4"/>
  <c r="I45" i="4"/>
  <c r="J45" i="4"/>
  <c r="K45" i="4"/>
  <c r="L45" i="4"/>
  <c r="R45" i="4"/>
  <c r="R47" i="4"/>
  <c r="H11" i="5"/>
  <c r="I11" i="5"/>
  <c r="J11" i="5"/>
  <c r="K11" i="5"/>
  <c r="L11" i="5"/>
  <c r="R11" i="5"/>
  <c r="H12" i="5"/>
  <c r="I12" i="5"/>
  <c r="J12" i="5"/>
  <c r="K12" i="5"/>
  <c r="L12" i="5"/>
  <c r="R12" i="5"/>
  <c r="H13" i="5"/>
  <c r="I13" i="5"/>
  <c r="J13" i="5"/>
  <c r="K13" i="5"/>
  <c r="L13" i="5"/>
  <c r="R13" i="5"/>
  <c r="H14" i="5"/>
  <c r="I14" i="5"/>
  <c r="J14" i="5"/>
  <c r="K14" i="5"/>
  <c r="L14" i="5"/>
  <c r="R14" i="5"/>
  <c r="H15" i="5"/>
  <c r="I15" i="5"/>
  <c r="J15" i="5"/>
  <c r="K15" i="5"/>
  <c r="L15" i="5"/>
  <c r="R15" i="5"/>
  <c r="H16" i="5"/>
  <c r="I16" i="5"/>
  <c r="J16" i="5"/>
  <c r="K16" i="5"/>
  <c r="L16" i="5"/>
  <c r="R16" i="5"/>
  <c r="H17" i="5"/>
  <c r="I17" i="5"/>
  <c r="J17" i="5"/>
  <c r="K17" i="5"/>
  <c r="L17" i="5"/>
  <c r="R17" i="5"/>
  <c r="H18" i="5"/>
  <c r="I18" i="5"/>
  <c r="J18" i="5"/>
  <c r="K18" i="5"/>
  <c r="L18" i="5"/>
  <c r="R18" i="5"/>
  <c r="H19" i="5"/>
  <c r="I19" i="5"/>
  <c r="J19" i="5"/>
  <c r="K19" i="5"/>
  <c r="L19" i="5"/>
  <c r="R19" i="5"/>
  <c r="H20" i="5"/>
  <c r="I20" i="5"/>
  <c r="J20" i="5"/>
  <c r="K20" i="5"/>
  <c r="L20" i="5"/>
  <c r="R20" i="5"/>
  <c r="H21" i="5"/>
  <c r="I21" i="5"/>
  <c r="J21" i="5"/>
  <c r="K21" i="5"/>
  <c r="L21" i="5"/>
  <c r="R21" i="5"/>
  <c r="H22" i="5"/>
  <c r="I22" i="5"/>
  <c r="J22" i="5"/>
  <c r="K22" i="5"/>
  <c r="L22" i="5"/>
  <c r="R22" i="5"/>
  <c r="H23" i="5"/>
  <c r="I23" i="5"/>
  <c r="J23" i="5"/>
  <c r="K23" i="5"/>
  <c r="L23" i="5"/>
  <c r="R23" i="5"/>
  <c r="H24" i="5"/>
  <c r="I24" i="5"/>
  <c r="J24" i="5"/>
  <c r="K24" i="5"/>
  <c r="L24" i="5"/>
  <c r="R24" i="5"/>
  <c r="H25" i="5"/>
  <c r="I25" i="5"/>
  <c r="J25" i="5"/>
  <c r="K25" i="5"/>
  <c r="L25" i="5"/>
  <c r="R25" i="5"/>
  <c r="H26" i="5"/>
  <c r="I26" i="5"/>
  <c r="J26" i="5"/>
  <c r="K26" i="5"/>
  <c r="L26" i="5"/>
  <c r="R26" i="5"/>
  <c r="H27" i="5"/>
  <c r="I27" i="5"/>
  <c r="J27" i="5"/>
  <c r="K27" i="5"/>
  <c r="L27" i="5"/>
  <c r="R27" i="5"/>
  <c r="H28" i="5"/>
  <c r="I28" i="5"/>
  <c r="J28" i="5"/>
  <c r="K28" i="5"/>
  <c r="L28" i="5"/>
  <c r="R28" i="5"/>
  <c r="H29" i="5"/>
  <c r="I29" i="5"/>
  <c r="J29" i="5"/>
  <c r="K29" i="5"/>
  <c r="L29" i="5"/>
  <c r="R29" i="5"/>
  <c r="H30" i="5"/>
  <c r="I30" i="5"/>
  <c r="J30" i="5"/>
  <c r="K30" i="5"/>
  <c r="L30" i="5"/>
  <c r="R30" i="5"/>
  <c r="H31" i="5"/>
  <c r="I31" i="5"/>
  <c r="J31" i="5"/>
  <c r="K31" i="5"/>
  <c r="L31" i="5"/>
  <c r="R31" i="5"/>
  <c r="H32" i="5"/>
  <c r="I32" i="5"/>
  <c r="J32" i="5"/>
  <c r="K32" i="5"/>
  <c r="L32" i="5"/>
  <c r="R32" i="5"/>
  <c r="H33" i="5"/>
  <c r="I33" i="5"/>
  <c r="J33" i="5"/>
  <c r="K33" i="5"/>
  <c r="L33" i="5"/>
  <c r="R33" i="5"/>
  <c r="H34" i="5"/>
  <c r="I34" i="5"/>
  <c r="J34" i="5"/>
  <c r="K34" i="5"/>
  <c r="L34" i="5"/>
  <c r="R34" i="5"/>
  <c r="H35" i="5"/>
  <c r="I35" i="5"/>
  <c r="J35" i="5"/>
  <c r="K35" i="5"/>
  <c r="L35" i="5"/>
  <c r="R35" i="5"/>
  <c r="H36" i="5"/>
  <c r="I36" i="5"/>
  <c r="J36" i="5"/>
  <c r="K36" i="5"/>
  <c r="L36" i="5"/>
  <c r="R36" i="5"/>
  <c r="H37" i="5"/>
  <c r="I37" i="5"/>
  <c r="J37" i="5"/>
  <c r="K37" i="5"/>
  <c r="L37" i="5"/>
  <c r="R37" i="5"/>
  <c r="H38" i="5"/>
  <c r="I38" i="5"/>
  <c r="J38" i="5"/>
  <c r="K38" i="5"/>
  <c r="L38" i="5"/>
  <c r="R38" i="5"/>
  <c r="H39" i="5"/>
  <c r="I39" i="5"/>
  <c r="J39" i="5"/>
  <c r="K39" i="5"/>
  <c r="L39" i="5"/>
  <c r="R39" i="5"/>
  <c r="H40" i="5"/>
  <c r="I40" i="5"/>
  <c r="J40" i="5"/>
  <c r="K40" i="5"/>
  <c r="L40" i="5"/>
  <c r="R40" i="5"/>
  <c r="H41" i="5"/>
  <c r="I41" i="5"/>
  <c r="J41" i="5"/>
  <c r="K41" i="5"/>
  <c r="L41" i="5"/>
  <c r="R41" i="5"/>
  <c r="H42" i="5"/>
  <c r="I42" i="5"/>
  <c r="J42" i="5"/>
  <c r="K42" i="5"/>
  <c r="L42" i="5"/>
  <c r="R42" i="5"/>
  <c r="H43" i="5"/>
  <c r="I43" i="5"/>
  <c r="J43" i="5"/>
  <c r="K43" i="5"/>
  <c r="L43" i="5"/>
  <c r="R43" i="5"/>
  <c r="H44" i="5"/>
  <c r="I44" i="5"/>
  <c r="J44" i="5"/>
  <c r="K44" i="5"/>
  <c r="L44" i="5"/>
  <c r="R44" i="5"/>
  <c r="H45" i="5"/>
  <c r="I45" i="5"/>
  <c r="J45" i="5"/>
  <c r="K45" i="5"/>
  <c r="L45" i="5"/>
  <c r="R45" i="5"/>
  <c r="R47" i="5"/>
  <c r="H12" i="6"/>
  <c r="I12" i="6"/>
  <c r="J12" i="6"/>
  <c r="K12" i="6"/>
  <c r="L12" i="6"/>
  <c r="R12" i="6"/>
  <c r="H13" i="6"/>
  <c r="I13" i="6"/>
  <c r="J13" i="6"/>
  <c r="K13" i="6"/>
  <c r="L13" i="6"/>
  <c r="R13" i="6"/>
  <c r="H14" i="6"/>
  <c r="I14" i="6"/>
  <c r="J14" i="6"/>
  <c r="K14" i="6"/>
  <c r="L14" i="6"/>
  <c r="R14" i="6"/>
  <c r="H15" i="6"/>
  <c r="I15" i="6"/>
  <c r="J15" i="6"/>
  <c r="K15" i="6"/>
  <c r="L15" i="6"/>
  <c r="R15" i="6"/>
  <c r="I11" i="6"/>
  <c r="J11" i="6"/>
  <c r="K11" i="6"/>
  <c r="L11" i="6"/>
  <c r="R11" i="6"/>
  <c r="H16" i="6"/>
  <c r="I16" i="6"/>
  <c r="J16" i="6"/>
  <c r="K16" i="6"/>
  <c r="L16" i="6"/>
  <c r="R16" i="6"/>
  <c r="H17" i="6"/>
  <c r="I17" i="6"/>
  <c r="J17" i="6"/>
  <c r="K17" i="6"/>
  <c r="L17" i="6"/>
  <c r="R17" i="6"/>
  <c r="H18" i="6"/>
  <c r="I18" i="6"/>
  <c r="J18" i="6"/>
  <c r="K18" i="6"/>
  <c r="L18" i="6"/>
  <c r="R18" i="6"/>
  <c r="H19" i="6"/>
  <c r="I19" i="6"/>
  <c r="J19" i="6"/>
  <c r="K19" i="6"/>
  <c r="L19" i="6"/>
  <c r="R19" i="6"/>
  <c r="H20" i="6"/>
  <c r="I20" i="6"/>
  <c r="J20" i="6"/>
  <c r="K20" i="6"/>
  <c r="L20" i="6"/>
  <c r="R20" i="6"/>
  <c r="H21" i="6"/>
  <c r="I21" i="6"/>
  <c r="J21" i="6"/>
  <c r="K21" i="6"/>
  <c r="L21" i="6"/>
  <c r="R21" i="6"/>
  <c r="H22" i="6"/>
  <c r="I22" i="6"/>
  <c r="J22" i="6"/>
  <c r="K22" i="6"/>
  <c r="L22" i="6"/>
  <c r="R22" i="6"/>
  <c r="H23" i="6"/>
  <c r="I23" i="6"/>
  <c r="J23" i="6"/>
  <c r="K23" i="6"/>
  <c r="L23" i="6"/>
  <c r="R23" i="6"/>
  <c r="H24" i="6"/>
  <c r="I24" i="6"/>
  <c r="J24" i="6"/>
  <c r="K24" i="6"/>
  <c r="L24" i="6"/>
  <c r="R24" i="6"/>
  <c r="H25" i="6"/>
  <c r="I25" i="6"/>
  <c r="J25" i="6"/>
  <c r="K25" i="6"/>
  <c r="L25" i="6"/>
  <c r="R25" i="6"/>
  <c r="H26" i="6"/>
  <c r="I26" i="6"/>
  <c r="J26" i="6"/>
  <c r="K26" i="6"/>
  <c r="L26" i="6"/>
  <c r="R26" i="6"/>
  <c r="H27" i="6"/>
  <c r="I27" i="6"/>
  <c r="J27" i="6"/>
  <c r="K27" i="6"/>
  <c r="L27" i="6"/>
  <c r="R27" i="6"/>
  <c r="H28" i="6"/>
  <c r="I28" i="6"/>
  <c r="J28" i="6"/>
  <c r="K28" i="6"/>
  <c r="L28" i="6"/>
  <c r="R28" i="6"/>
  <c r="H29" i="6"/>
  <c r="I29" i="6"/>
  <c r="J29" i="6"/>
  <c r="K29" i="6"/>
  <c r="L29" i="6"/>
  <c r="R29" i="6"/>
  <c r="H30" i="6"/>
  <c r="I30" i="6"/>
  <c r="J30" i="6"/>
  <c r="K30" i="6"/>
  <c r="L30" i="6"/>
  <c r="R30" i="6"/>
  <c r="H31" i="6"/>
  <c r="I31" i="6"/>
  <c r="J31" i="6"/>
  <c r="K31" i="6"/>
  <c r="L31" i="6"/>
  <c r="R31" i="6"/>
  <c r="H32" i="6"/>
  <c r="I32" i="6"/>
  <c r="J32" i="6"/>
  <c r="K32" i="6"/>
  <c r="L32" i="6"/>
  <c r="R32" i="6"/>
  <c r="H33" i="6"/>
  <c r="I33" i="6"/>
  <c r="J33" i="6"/>
  <c r="K33" i="6"/>
  <c r="L33" i="6"/>
  <c r="R33" i="6"/>
  <c r="H34" i="6"/>
  <c r="I34" i="6"/>
  <c r="J34" i="6"/>
  <c r="K34" i="6"/>
  <c r="L34" i="6"/>
  <c r="R34" i="6"/>
  <c r="H35" i="6"/>
  <c r="I35" i="6"/>
  <c r="J35" i="6"/>
  <c r="K35" i="6"/>
  <c r="L35" i="6"/>
  <c r="R35" i="6"/>
  <c r="H36" i="6"/>
  <c r="I36" i="6"/>
  <c r="J36" i="6"/>
  <c r="K36" i="6"/>
  <c r="L36" i="6"/>
  <c r="R36" i="6"/>
  <c r="H37" i="6"/>
  <c r="I37" i="6"/>
  <c r="J37" i="6"/>
  <c r="K37" i="6"/>
  <c r="L37" i="6"/>
  <c r="R37" i="6"/>
  <c r="H38" i="6"/>
  <c r="I38" i="6"/>
  <c r="J38" i="6"/>
  <c r="K38" i="6"/>
  <c r="L38" i="6"/>
  <c r="R38" i="6"/>
  <c r="H39" i="6"/>
  <c r="I39" i="6"/>
  <c r="J39" i="6"/>
  <c r="K39" i="6"/>
  <c r="L39" i="6"/>
  <c r="R39" i="6"/>
  <c r="H40" i="6"/>
  <c r="I40" i="6"/>
  <c r="J40" i="6"/>
  <c r="K40" i="6"/>
  <c r="L40" i="6"/>
  <c r="R40" i="6"/>
  <c r="H41" i="6"/>
  <c r="I41" i="6"/>
  <c r="J41" i="6"/>
  <c r="K41" i="6"/>
  <c r="L41" i="6"/>
  <c r="R41" i="6"/>
  <c r="H42" i="6"/>
  <c r="I42" i="6"/>
  <c r="J42" i="6"/>
  <c r="K42" i="6"/>
  <c r="L42" i="6"/>
  <c r="R42" i="6"/>
  <c r="H43" i="6"/>
  <c r="I43" i="6"/>
  <c r="J43" i="6"/>
  <c r="K43" i="6"/>
  <c r="L43" i="6"/>
  <c r="R43" i="6"/>
  <c r="H44" i="6"/>
  <c r="I44" i="6"/>
  <c r="J44" i="6"/>
  <c r="K44" i="6"/>
  <c r="L44" i="6"/>
  <c r="R44" i="6"/>
  <c r="H45" i="6"/>
  <c r="I45" i="6"/>
  <c r="J45" i="6"/>
  <c r="K45" i="6"/>
  <c r="L45" i="6"/>
  <c r="R45" i="6"/>
  <c r="R47" i="6"/>
  <c r="K47" i="6"/>
  <c r="A50" i="6"/>
  <c r="L50" i="6"/>
  <c r="L51" i="6"/>
  <c r="K50" i="6"/>
  <c r="K51" i="6"/>
  <c r="J50" i="6"/>
  <c r="J51" i="6"/>
  <c r="I50" i="6"/>
  <c r="I51" i="6"/>
  <c r="H50" i="6"/>
  <c r="H51" i="6"/>
  <c r="G50" i="6"/>
  <c r="G51" i="6"/>
  <c r="F50" i="6"/>
  <c r="F51" i="6"/>
  <c r="E50" i="6"/>
  <c r="E51" i="6"/>
  <c r="D50" i="6"/>
  <c r="D51" i="6"/>
  <c r="C50" i="6"/>
  <c r="C51" i="6"/>
  <c r="L48" i="6"/>
  <c r="K48" i="6"/>
  <c r="J48" i="6"/>
  <c r="I48" i="6"/>
  <c r="H48" i="6"/>
  <c r="G48" i="6"/>
  <c r="F48" i="6"/>
  <c r="E48" i="6"/>
  <c r="D48" i="6"/>
  <c r="C48" i="6"/>
  <c r="L47" i="6"/>
  <c r="Q47" i="6"/>
  <c r="P47" i="6"/>
  <c r="J47" i="6"/>
  <c r="O47" i="6"/>
  <c r="I47" i="6"/>
  <c r="N47" i="6"/>
  <c r="H47" i="6"/>
  <c r="M47" i="6"/>
  <c r="G46" i="6"/>
  <c r="F46" i="6"/>
  <c r="E46" i="6"/>
  <c r="D46" i="6"/>
  <c r="C46" i="6"/>
  <c r="Q45" i="6"/>
  <c r="P45" i="6"/>
  <c r="O45" i="6"/>
  <c r="N45" i="6"/>
  <c r="M45" i="6"/>
  <c r="Q44" i="6"/>
  <c r="P44" i="6"/>
  <c r="O44" i="6"/>
  <c r="N44" i="6"/>
  <c r="M44" i="6"/>
  <c r="Q43" i="6"/>
  <c r="P43" i="6"/>
  <c r="O43" i="6"/>
  <c r="N43" i="6"/>
  <c r="M43" i="6"/>
  <c r="Q42" i="6"/>
  <c r="P42" i="6"/>
  <c r="O42" i="6"/>
  <c r="N42" i="6"/>
  <c r="M42" i="6"/>
  <c r="Q41" i="6"/>
  <c r="P41" i="6"/>
  <c r="O41" i="6"/>
  <c r="N41" i="6"/>
  <c r="M41" i="6"/>
  <c r="Q40" i="6"/>
  <c r="P40" i="6"/>
  <c r="O40" i="6"/>
  <c r="N40" i="6"/>
  <c r="M40" i="6"/>
  <c r="Q39" i="6"/>
  <c r="P39" i="6"/>
  <c r="O39" i="6"/>
  <c r="N39" i="6"/>
  <c r="M39" i="6"/>
  <c r="Q38" i="6"/>
  <c r="P38" i="6"/>
  <c r="O38" i="6"/>
  <c r="N38" i="6"/>
  <c r="M38" i="6"/>
  <c r="Q37" i="6"/>
  <c r="P37" i="6"/>
  <c r="O37" i="6"/>
  <c r="N37" i="6"/>
  <c r="M37" i="6"/>
  <c r="Q36" i="6"/>
  <c r="P36" i="6"/>
  <c r="O36" i="6"/>
  <c r="N36" i="6"/>
  <c r="M36" i="6"/>
  <c r="Q35" i="6"/>
  <c r="P35" i="6"/>
  <c r="O35" i="6"/>
  <c r="N35" i="6"/>
  <c r="M35" i="6"/>
  <c r="Q34" i="6"/>
  <c r="P34" i="6"/>
  <c r="O34" i="6"/>
  <c r="N34" i="6"/>
  <c r="M34" i="6"/>
  <c r="Q33" i="6"/>
  <c r="P33" i="6"/>
  <c r="O33" i="6"/>
  <c r="N33" i="6"/>
  <c r="M33" i="6"/>
  <c r="Q32" i="6"/>
  <c r="P32" i="6"/>
  <c r="O32" i="6"/>
  <c r="N32" i="6"/>
  <c r="M32" i="6"/>
  <c r="Q31" i="6"/>
  <c r="P31" i="6"/>
  <c r="O31" i="6"/>
  <c r="N31" i="6"/>
  <c r="M31" i="6"/>
  <c r="Q30" i="6"/>
  <c r="P30" i="6"/>
  <c r="O30" i="6"/>
  <c r="N30" i="6"/>
  <c r="M30" i="6"/>
  <c r="Q29" i="6"/>
  <c r="P29" i="6"/>
  <c r="O29" i="6"/>
  <c r="N29" i="6"/>
  <c r="M29" i="6"/>
  <c r="Q28" i="6"/>
  <c r="P28" i="6"/>
  <c r="O28" i="6"/>
  <c r="N28" i="6"/>
  <c r="M28" i="6"/>
  <c r="Q27" i="6"/>
  <c r="P27" i="6"/>
  <c r="O27" i="6"/>
  <c r="N27" i="6"/>
  <c r="M27" i="6"/>
  <c r="Q26" i="6"/>
  <c r="P26" i="6"/>
  <c r="O26" i="6"/>
  <c r="N26" i="6"/>
  <c r="M26" i="6"/>
  <c r="Q25" i="6"/>
  <c r="P25" i="6"/>
  <c r="O25" i="6"/>
  <c r="N25" i="6"/>
  <c r="M25" i="6"/>
  <c r="Q24" i="6"/>
  <c r="P24" i="6"/>
  <c r="O24" i="6"/>
  <c r="N24" i="6"/>
  <c r="M24" i="6"/>
  <c r="Q23" i="6"/>
  <c r="P23" i="6"/>
  <c r="O23" i="6"/>
  <c r="N23" i="6"/>
  <c r="M23" i="6"/>
  <c r="Q22" i="6"/>
  <c r="P22" i="6"/>
  <c r="O22" i="6"/>
  <c r="N22" i="6"/>
  <c r="M22" i="6"/>
  <c r="Q21" i="6"/>
  <c r="P21" i="6"/>
  <c r="O21" i="6"/>
  <c r="N21" i="6"/>
  <c r="M21" i="6"/>
  <c r="Q20" i="6"/>
  <c r="P20" i="6"/>
  <c r="O20" i="6"/>
  <c r="N20" i="6"/>
  <c r="M20" i="6"/>
  <c r="Q19" i="6"/>
  <c r="P19" i="6"/>
  <c r="O19" i="6"/>
  <c r="N19" i="6"/>
  <c r="M19" i="6"/>
  <c r="Q18" i="6"/>
  <c r="P18" i="6"/>
  <c r="O18" i="6"/>
  <c r="N18" i="6"/>
  <c r="M18" i="6"/>
  <c r="Q17" i="6"/>
  <c r="P17" i="6"/>
  <c r="O17" i="6"/>
  <c r="N17" i="6"/>
  <c r="M17" i="6"/>
  <c r="Q16" i="6"/>
  <c r="P16" i="6"/>
  <c r="O16" i="6"/>
  <c r="N16" i="6"/>
  <c r="M16" i="6"/>
  <c r="Q15" i="6"/>
  <c r="P15" i="6"/>
  <c r="O15" i="6"/>
  <c r="N15" i="6"/>
  <c r="M15" i="6"/>
  <c r="Q14" i="6"/>
  <c r="P14" i="6"/>
  <c r="O14" i="6"/>
  <c r="N14" i="6"/>
  <c r="M14" i="6"/>
  <c r="Q13" i="6"/>
  <c r="P13" i="6"/>
  <c r="O13" i="6"/>
  <c r="N13" i="6"/>
  <c r="M13" i="6"/>
  <c r="T12" i="6"/>
  <c r="Q12" i="6"/>
  <c r="P12" i="6"/>
  <c r="O12" i="6"/>
  <c r="N12" i="6"/>
  <c r="M12" i="6"/>
  <c r="Q11" i="6"/>
  <c r="P11" i="6"/>
  <c r="O11" i="6"/>
  <c r="N11" i="6"/>
  <c r="M11" i="6"/>
  <c r="Q9" i="6"/>
  <c r="K9" i="6"/>
  <c r="P9" i="6"/>
  <c r="J9" i="6"/>
  <c r="O9" i="6"/>
  <c r="I9" i="6"/>
  <c r="N9" i="6"/>
  <c r="H9" i="6"/>
  <c r="M9" i="6"/>
  <c r="L7" i="6"/>
  <c r="K7" i="6"/>
  <c r="J7" i="6"/>
  <c r="I7" i="6"/>
  <c r="A50" i="5"/>
  <c r="L50" i="5"/>
  <c r="L51" i="5"/>
  <c r="K50" i="5"/>
  <c r="K51" i="5"/>
  <c r="J50" i="5"/>
  <c r="J51" i="5"/>
  <c r="I50" i="5"/>
  <c r="I51" i="5"/>
  <c r="H50" i="5"/>
  <c r="H51" i="5"/>
  <c r="G50" i="5"/>
  <c r="G51" i="5"/>
  <c r="F50" i="5"/>
  <c r="F51" i="5"/>
  <c r="E50" i="5"/>
  <c r="E51" i="5"/>
  <c r="D50" i="5"/>
  <c r="D51" i="5"/>
  <c r="C50" i="5"/>
  <c r="C51" i="5"/>
  <c r="L48" i="5"/>
  <c r="K48" i="5"/>
  <c r="J48" i="5"/>
  <c r="I48" i="5"/>
  <c r="H48" i="5"/>
  <c r="G48" i="5"/>
  <c r="F48" i="5"/>
  <c r="E48" i="5"/>
  <c r="D48" i="5"/>
  <c r="C48" i="5"/>
  <c r="L47" i="5"/>
  <c r="Q47" i="5"/>
  <c r="K47" i="5"/>
  <c r="P47" i="5"/>
  <c r="J47" i="5"/>
  <c r="O47" i="5"/>
  <c r="I47" i="5"/>
  <c r="N47" i="5"/>
  <c r="H47" i="5"/>
  <c r="M47" i="5"/>
  <c r="G46" i="5"/>
  <c r="F46" i="5"/>
  <c r="E46" i="5"/>
  <c r="D46" i="5"/>
  <c r="C46" i="5"/>
  <c r="Q45" i="5"/>
  <c r="P45" i="5"/>
  <c r="O45" i="5"/>
  <c r="N45" i="5"/>
  <c r="M45" i="5"/>
  <c r="Q44" i="5"/>
  <c r="P44" i="5"/>
  <c r="O44" i="5"/>
  <c r="N44" i="5"/>
  <c r="M44" i="5"/>
  <c r="Q43" i="5"/>
  <c r="P43" i="5"/>
  <c r="O43" i="5"/>
  <c r="N43" i="5"/>
  <c r="M43" i="5"/>
  <c r="Q42" i="5"/>
  <c r="P42" i="5"/>
  <c r="O42" i="5"/>
  <c r="N42" i="5"/>
  <c r="M42" i="5"/>
  <c r="Q41" i="5"/>
  <c r="P41" i="5"/>
  <c r="O41" i="5"/>
  <c r="N41" i="5"/>
  <c r="M41" i="5"/>
  <c r="Q40" i="5"/>
  <c r="P40" i="5"/>
  <c r="O40" i="5"/>
  <c r="N40" i="5"/>
  <c r="M40" i="5"/>
  <c r="Q39" i="5"/>
  <c r="P39" i="5"/>
  <c r="O39" i="5"/>
  <c r="N39" i="5"/>
  <c r="M39" i="5"/>
  <c r="Q38" i="5"/>
  <c r="P38" i="5"/>
  <c r="O38" i="5"/>
  <c r="N38" i="5"/>
  <c r="M38" i="5"/>
  <c r="Q37" i="5"/>
  <c r="P37" i="5"/>
  <c r="O37" i="5"/>
  <c r="N37" i="5"/>
  <c r="M37" i="5"/>
  <c r="Q36" i="5"/>
  <c r="P36" i="5"/>
  <c r="O36" i="5"/>
  <c r="N36" i="5"/>
  <c r="M36" i="5"/>
  <c r="Q35" i="5"/>
  <c r="P35" i="5"/>
  <c r="O35" i="5"/>
  <c r="N35" i="5"/>
  <c r="M35" i="5"/>
  <c r="Q34" i="5"/>
  <c r="P34" i="5"/>
  <c r="O34" i="5"/>
  <c r="N34" i="5"/>
  <c r="M34" i="5"/>
  <c r="Q33" i="5"/>
  <c r="P33" i="5"/>
  <c r="O33" i="5"/>
  <c r="N33" i="5"/>
  <c r="M33" i="5"/>
  <c r="Q32" i="5"/>
  <c r="P32" i="5"/>
  <c r="O32" i="5"/>
  <c r="N32" i="5"/>
  <c r="M32" i="5"/>
  <c r="Q31" i="5"/>
  <c r="P31" i="5"/>
  <c r="O31" i="5"/>
  <c r="N31" i="5"/>
  <c r="M31" i="5"/>
  <c r="Q30" i="5"/>
  <c r="P30" i="5"/>
  <c r="O30" i="5"/>
  <c r="N30" i="5"/>
  <c r="M30" i="5"/>
  <c r="Q29" i="5"/>
  <c r="P29" i="5"/>
  <c r="O29" i="5"/>
  <c r="N29" i="5"/>
  <c r="M29" i="5"/>
  <c r="Q28" i="5"/>
  <c r="P28" i="5"/>
  <c r="O28" i="5"/>
  <c r="N28" i="5"/>
  <c r="M28" i="5"/>
  <c r="Q27" i="5"/>
  <c r="P27" i="5"/>
  <c r="O27" i="5"/>
  <c r="N27" i="5"/>
  <c r="M27" i="5"/>
  <c r="Q26" i="5"/>
  <c r="P26" i="5"/>
  <c r="O26" i="5"/>
  <c r="N26" i="5"/>
  <c r="M26" i="5"/>
  <c r="Q25" i="5"/>
  <c r="P25" i="5"/>
  <c r="O25" i="5"/>
  <c r="N25" i="5"/>
  <c r="M25" i="5"/>
  <c r="Q24" i="5"/>
  <c r="P24" i="5"/>
  <c r="O24" i="5"/>
  <c r="N24" i="5"/>
  <c r="M24" i="5"/>
  <c r="Q23" i="5"/>
  <c r="P23" i="5"/>
  <c r="O23" i="5"/>
  <c r="N23" i="5"/>
  <c r="M23" i="5"/>
  <c r="Q22" i="5"/>
  <c r="P22" i="5"/>
  <c r="O22" i="5"/>
  <c r="N22" i="5"/>
  <c r="M22" i="5"/>
  <c r="Q21" i="5"/>
  <c r="P21" i="5"/>
  <c r="O21" i="5"/>
  <c r="N21" i="5"/>
  <c r="M21" i="5"/>
  <c r="Q20" i="5"/>
  <c r="P20" i="5"/>
  <c r="O20" i="5"/>
  <c r="N20" i="5"/>
  <c r="M20" i="5"/>
  <c r="Q19" i="5"/>
  <c r="P19" i="5"/>
  <c r="O19" i="5"/>
  <c r="N19" i="5"/>
  <c r="M19" i="5"/>
  <c r="Q18" i="5"/>
  <c r="P18" i="5"/>
  <c r="O18" i="5"/>
  <c r="N18" i="5"/>
  <c r="M18" i="5"/>
  <c r="Q17" i="5"/>
  <c r="P17" i="5"/>
  <c r="O17" i="5"/>
  <c r="N17" i="5"/>
  <c r="M17" i="5"/>
  <c r="Q16" i="5"/>
  <c r="P16" i="5"/>
  <c r="O16" i="5"/>
  <c r="N16" i="5"/>
  <c r="M16" i="5"/>
  <c r="Q15" i="5"/>
  <c r="P15" i="5"/>
  <c r="O15" i="5"/>
  <c r="N15" i="5"/>
  <c r="M15" i="5"/>
  <c r="Q14" i="5"/>
  <c r="P14" i="5"/>
  <c r="O14" i="5"/>
  <c r="N14" i="5"/>
  <c r="M14" i="5"/>
  <c r="Q13" i="5"/>
  <c r="P13" i="5"/>
  <c r="O13" i="5"/>
  <c r="N13" i="5"/>
  <c r="M13" i="5"/>
  <c r="T12" i="5"/>
  <c r="Q12" i="5"/>
  <c r="P12" i="5"/>
  <c r="O12" i="5"/>
  <c r="N12" i="5"/>
  <c r="M12" i="5"/>
  <c r="Q11" i="5"/>
  <c r="P11" i="5"/>
  <c r="O11" i="5"/>
  <c r="N11" i="5"/>
  <c r="M11" i="5"/>
  <c r="L9" i="5"/>
  <c r="Q9" i="5"/>
  <c r="K9" i="5"/>
  <c r="P9" i="5"/>
  <c r="J9" i="5"/>
  <c r="O9" i="5"/>
  <c r="I9" i="5"/>
  <c r="N9" i="5"/>
  <c r="H9" i="5"/>
  <c r="M9" i="5"/>
  <c r="L7" i="5"/>
  <c r="K7" i="5"/>
  <c r="J7" i="5"/>
  <c r="I7" i="5"/>
  <c r="H7" i="5"/>
  <c r="L7" i="4"/>
  <c r="K7" i="4"/>
  <c r="J7" i="4"/>
  <c r="I7" i="4"/>
  <c r="H7" i="4"/>
  <c r="A50" i="4"/>
  <c r="L50" i="4"/>
  <c r="L51" i="4"/>
  <c r="K50" i="4"/>
  <c r="K51" i="4"/>
  <c r="J50" i="4"/>
  <c r="J51" i="4"/>
  <c r="I50" i="4"/>
  <c r="I51" i="4"/>
  <c r="H50" i="4"/>
  <c r="H51" i="4"/>
  <c r="G50" i="4"/>
  <c r="G51" i="4"/>
  <c r="F50" i="4"/>
  <c r="F51" i="4"/>
  <c r="E50" i="4"/>
  <c r="E51" i="4"/>
  <c r="D50" i="4"/>
  <c r="D51" i="4"/>
  <c r="C50" i="4"/>
  <c r="C51" i="4"/>
  <c r="L48" i="4"/>
  <c r="K48" i="4"/>
  <c r="J48" i="4"/>
  <c r="I48" i="4"/>
  <c r="H48" i="4"/>
  <c r="G48" i="4"/>
  <c r="F48" i="4"/>
  <c r="E48" i="4"/>
  <c r="D48" i="4"/>
  <c r="C48" i="4"/>
  <c r="L47" i="4"/>
  <c r="Q47" i="4"/>
  <c r="K47" i="4"/>
  <c r="P47" i="4"/>
  <c r="J47" i="4"/>
  <c r="O47" i="4"/>
  <c r="I47" i="4"/>
  <c r="N47" i="4"/>
  <c r="H47" i="4"/>
  <c r="M47" i="4"/>
  <c r="G46" i="4"/>
  <c r="F46" i="4"/>
  <c r="E46" i="4"/>
  <c r="D46" i="4"/>
  <c r="C46" i="4"/>
  <c r="Q45" i="4"/>
  <c r="P45" i="4"/>
  <c r="O45" i="4"/>
  <c r="N45" i="4"/>
  <c r="M45" i="4"/>
  <c r="Q44" i="4"/>
  <c r="P44" i="4"/>
  <c r="O44" i="4"/>
  <c r="N44" i="4"/>
  <c r="M44" i="4"/>
  <c r="Q43" i="4"/>
  <c r="P43" i="4"/>
  <c r="O43" i="4"/>
  <c r="N43" i="4"/>
  <c r="M43" i="4"/>
  <c r="Q42" i="4"/>
  <c r="P42" i="4"/>
  <c r="O42" i="4"/>
  <c r="N42" i="4"/>
  <c r="M42" i="4"/>
  <c r="Q41" i="4"/>
  <c r="P41" i="4"/>
  <c r="O41" i="4"/>
  <c r="N41" i="4"/>
  <c r="M41" i="4"/>
  <c r="Q40" i="4"/>
  <c r="P40" i="4"/>
  <c r="O40" i="4"/>
  <c r="N40" i="4"/>
  <c r="M40" i="4"/>
  <c r="Q39" i="4"/>
  <c r="P39" i="4"/>
  <c r="O39" i="4"/>
  <c r="N39" i="4"/>
  <c r="M39" i="4"/>
  <c r="Q38" i="4"/>
  <c r="P38" i="4"/>
  <c r="O38" i="4"/>
  <c r="N38" i="4"/>
  <c r="M38" i="4"/>
  <c r="Q37" i="4"/>
  <c r="P37" i="4"/>
  <c r="O37" i="4"/>
  <c r="N37" i="4"/>
  <c r="M37" i="4"/>
  <c r="Q36" i="4"/>
  <c r="P36" i="4"/>
  <c r="O36" i="4"/>
  <c r="N36" i="4"/>
  <c r="M36" i="4"/>
  <c r="Q35" i="4"/>
  <c r="P35" i="4"/>
  <c r="O35" i="4"/>
  <c r="N35" i="4"/>
  <c r="M35" i="4"/>
  <c r="Q34" i="4"/>
  <c r="P34" i="4"/>
  <c r="O34" i="4"/>
  <c r="N34" i="4"/>
  <c r="M34" i="4"/>
  <c r="Q33" i="4"/>
  <c r="P33" i="4"/>
  <c r="O33" i="4"/>
  <c r="N33" i="4"/>
  <c r="M33" i="4"/>
  <c r="Q32" i="4"/>
  <c r="P32" i="4"/>
  <c r="O32" i="4"/>
  <c r="N32" i="4"/>
  <c r="M32" i="4"/>
  <c r="Q31" i="4"/>
  <c r="P31" i="4"/>
  <c r="O31" i="4"/>
  <c r="N31" i="4"/>
  <c r="M31" i="4"/>
  <c r="Q30" i="4"/>
  <c r="P30" i="4"/>
  <c r="O30" i="4"/>
  <c r="N30" i="4"/>
  <c r="M30" i="4"/>
  <c r="Q29" i="4"/>
  <c r="P29" i="4"/>
  <c r="O29" i="4"/>
  <c r="N29" i="4"/>
  <c r="M29" i="4"/>
  <c r="Q28" i="4"/>
  <c r="P28" i="4"/>
  <c r="O28" i="4"/>
  <c r="N28" i="4"/>
  <c r="M28" i="4"/>
  <c r="Q27" i="4"/>
  <c r="P27" i="4"/>
  <c r="O27" i="4"/>
  <c r="N27" i="4"/>
  <c r="M27" i="4"/>
  <c r="Q26" i="4"/>
  <c r="P26" i="4"/>
  <c r="O26" i="4"/>
  <c r="N26" i="4"/>
  <c r="M26" i="4"/>
  <c r="Q25" i="4"/>
  <c r="P25" i="4"/>
  <c r="O25" i="4"/>
  <c r="N25" i="4"/>
  <c r="M25" i="4"/>
  <c r="Q24" i="4"/>
  <c r="P24" i="4"/>
  <c r="O24" i="4"/>
  <c r="N24" i="4"/>
  <c r="M24" i="4"/>
  <c r="Q23" i="4"/>
  <c r="P23" i="4"/>
  <c r="O23" i="4"/>
  <c r="N23" i="4"/>
  <c r="M23" i="4"/>
  <c r="Q22" i="4"/>
  <c r="P22" i="4"/>
  <c r="O22" i="4"/>
  <c r="N22" i="4"/>
  <c r="M22" i="4"/>
  <c r="Q21" i="4"/>
  <c r="P21" i="4"/>
  <c r="O21" i="4"/>
  <c r="N21" i="4"/>
  <c r="M21" i="4"/>
  <c r="Q20" i="4"/>
  <c r="P20" i="4"/>
  <c r="O20" i="4"/>
  <c r="N20" i="4"/>
  <c r="M20" i="4"/>
  <c r="Q19" i="4"/>
  <c r="P19" i="4"/>
  <c r="O19" i="4"/>
  <c r="N19" i="4"/>
  <c r="M19" i="4"/>
  <c r="Q18" i="4"/>
  <c r="P18" i="4"/>
  <c r="O18" i="4"/>
  <c r="N18" i="4"/>
  <c r="M18" i="4"/>
  <c r="Q17" i="4"/>
  <c r="P17" i="4"/>
  <c r="O17" i="4"/>
  <c r="N17" i="4"/>
  <c r="M17" i="4"/>
  <c r="Q16" i="4"/>
  <c r="P16" i="4"/>
  <c r="O16" i="4"/>
  <c r="N16" i="4"/>
  <c r="M16" i="4"/>
  <c r="Q15" i="4"/>
  <c r="P15" i="4"/>
  <c r="O15" i="4"/>
  <c r="N15" i="4"/>
  <c r="M15" i="4"/>
  <c r="Q14" i="4"/>
  <c r="P14" i="4"/>
  <c r="O14" i="4"/>
  <c r="N14" i="4"/>
  <c r="M14" i="4"/>
  <c r="Q13" i="4"/>
  <c r="P13" i="4"/>
  <c r="O13" i="4"/>
  <c r="N13" i="4"/>
  <c r="M13" i="4"/>
  <c r="T12" i="4"/>
  <c r="Q12" i="4"/>
  <c r="P12" i="4"/>
  <c r="O12" i="4"/>
  <c r="N12" i="4"/>
  <c r="M12" i="4"/>
  <c r="Q11" i="4"/>
  <c r="P11" i="4"/>
  <c r="O11" i="4"/>
  <c r="N11" i="4"/>
  <c r="M11" i="4"/>
  <c r="L9" i="4"/>
  <c r="Q9" i="4"/>
  <c r="K9" i="4"/>
  <c r="P9" i="4"/>
  <c r="J9" i="4"/>
  <c r="O9" i="4"/>
  <c r="I9" i="4"/>
  <c r="N9" i="4"/>
  <c r="H9" i="4"/>
  <c r="M9" i="4"/>
  <c r="H47" i="3"/>
  <c r="M47" i="3"/>
  <c r="M14" i="3"/>
  <c r="M15" i="3"/>
  <c r="M16" i="3"/>
  <c r="A50" i="3"/>
  <c r="I50" i="3"/>
  <c r="I51" i="3"/>
  <c r="J50" i="3"/>
  <c r="J51" i="3"/>
  <c r="K50" i="3"/>
  <c r="K51" i="3"/>
  <c r="L50" i="3"/>
  <c r="L51" i="3"/>
  <c r="H50" i="3"/>
  <c r="H51" i="3"/>
  <c r="H48" i="3"/>
  <c r="I47" i="3"/>
  <c r="J47" i="3"/>
  <c r="K47" i="3"/>
  <c r="L47" i="3"/>
  <c r="C46" i="3"/>
  <c r="E46" i="3"/>
  <c r="F46" i="3"/>
  <c r="G46" i="3"/>
  <c r="D46" i="3"/>
  <c r="Q11" i="3"/>
  <c r="P11" i="3"/>
  <c r="O11" i="3"/>
  <c r="N13" i="3"/>
  <c r="N12" i="3"/>
  <c r="N11" i="3"/>
  <c r="M11" i="3"/>
  <c r="M12" i="3"/>
  <c r="O12" i="3"/>
  <c r="P12" i="3"/>
  <c r="Q12" i="3"/>
  <c r="M13" i="3"/>
  <c r="O13" i="3"/>
  <c r="P13" i="3"/>
  <c r="Q13" i="3"/>
  <c r="N14" i="3"/>
  <c r="O14" i="3"/>
  <c r="P14" i="3"/>
  <c r="Q14" i="3"/>
  <c r="N15" i="3"/>
  <c r="O15" i="3"/>
  <c r="P15" i="3"/>
  <c r="Q15" i="3"/>
  <c r="N16" i="3"/>
  <c r="O16" i="3"/>
  <c r="P16" i="3"/>
  <c r="Q16" i="3"/>
  <c r="M17" i="3"/>
  <c r="N17" i="3"/>
  <c r="O17" i="3"/>
  <c r="P17" i="3"/>
  <c r="Q17" i="3"/>
  <c r="M18" i="3"/>
  <c r="N18" i="3"/>
  <c r="O18" i="3"/>
  <c r="P18" i="3"/>
  <c r="Q18" i="3"/>
  <c r="M19" i="3"/>
  <c r="N19" i="3"/>
  <c r="O19" i="3"/>
  <c r="P19" i="3"/>
  <c r="Q19" i="3"/>
  <c r="M20" i="3"/>
  <c r="N20" i="3"/>
  <c r="O20" i="3"/>
  <c r="P20" i="3"/>
  <c r="Q20" i="3"/>
  <c r="M21" i="3"/>
  <c r="N21" i="3"/>
  <c r="O21" i="3"/>
  <c r="P21" i="3"/>
  <c r="Q21" i="3"/>
  <c r="M22" i="3"/>
  <c r="N22" i="3"/>
  <c r="O22" i="3"/>
  <c r="P22" i="3"/>
  <c r="Q22" i="3"/>
  <c r="M23" i="3"/>
  <c r="N23" i="3"/>
  <c r="O23" i="3"/>
  <c r="P23" i="3"/>
  <c r="Q23" i="3"/>
  <c r="M24" i="3"/>
  <c r="N24" i="3"/>
  <c r="O24" i="3"/>
  <c r="P24" i="3"/>
  <c r="Q24" i="3"/>
  <c r="M25" i="3"/>
  <c r="N25" i="3"/>
  <c r="O25" i="3"/>
  <c r="P25" i="3"/>
  <c r="Q25" i="3"/>
  <c r="M26" i="3"/>
  <c r="N26" i="3"/>
  <c r="O26" i="3"/>
  <c r="P26" i="3"/>
  <c r="Q26" i="3"/>
  <c r="M27" i="3"/>
  <c r="N27" i="3"/>
  <c r="O27" i="3"/>
  <c r="P27" i="3"/>
  <c r="Q27" i="3"/>
  <c r="M28" i="3"/>
  <c r="N28" i="3"/>
  <c r="O28" i="3"/>
  <c r="P28" i="3"/>
  <c r="Q28" i="3"/>
  <c r="M29" i="3"/>
  <c r="N29" i="3"/>
  <c r="O29" i="3"/>
  <c r="P29" i="3"/>
  <c r="Q29" i="3"/>
  <c r="M30" i="3"/>
  <c r="N30" i="3"/>
  <c r="O30" i="3"/>
  <c r="P30" i="3"/>
  <c r="Q30" i="3"/>
  <c r="M31" i="3"/>
  <c r="N31" i="3"/>
  <c r="O31" i="3"/>
  <c r="P31" i="3"/>
  <c r="Q31" i="3"/>
  <c r="M32" i="3"/>
  <c r="N32" i="3"/>
  <c r="O32" i="3"/>
  <c r="P32" i="3"/>
  <c r="Q32" i="3"/>
  <c r="M33" i="3"/>
  <c r="N33" i="3"/>
  <c r="O33" i="3"/>
  <c r="P33" i="3"/>
  <c r="Q33" i="3"/>
  <c r="M34" i="3"/>
  <c r="N34" i="3"/>
  <c r="O34" i="3"/>
  <c r="P34" i="3"/>
  <c r="Q34" i="3"/>
  <c r="M35" i="3"/>
  <c r="N35" i="3"/>
  <c r="O35" i="3"/>
  <c r="P35" i="3"/>
  <c r="Q35" i="3"/>
  <c r="M36" i="3"/>
  <c r="N36" i="3"/>
  <c r="O36" i="3"/>
  <c r="P36" i="3"/>
  <c r="Q36" i="3"/>
  <c r="M37" i="3"/>
  <c r="N37" i="3"/>
  <c r="O37" i="3"/>
  <c r="P37" i="3"/>
  <c r="Q37" i="3"/>
  <c r="M38" i="3"/>
  <c r="N38" i="3"/>
  <c r="O38" i="3"/>
  <c r="P38" i="3"/>
  <c r="Q38" i="3"/>
  <c r="M39" i="3"/>
  <c r="N39" i="3"/>
  <c r="O39" i="3"/>
  <c r="P39" i="3"/>
  <c r="Q39" i="3"/>
  <c r="M40" i="3"/>
  <c r="N40" i="3"/>
  <c r="O40" i="3"/>
  <c r="P40" i="3"/>
  <c r="Q40" i="3"/>
  <c r="M41" i="3"/>
  <c r="N41" i="3"/>
  <c r="O41" i="3"/>
  <c r="P41" i="3"/>
  <c r="Q41" i="3"/>
  <c r="M42" i="3"/>
  <c r="N42" i="3"/>
  <c r="O42" i="3"/>
  <c r="P42" i="3"/>
  <c r="Q42" i="3"/>
  <c r="M43" i="3"/>
  <c r="N43" i="3"/>
  <c r="O43" i="3"/>
  <c r="P43" i="3"/>
  <c r="Q43" i="3"/>
  <c r="M44" i="3"/>
  <c r="N44" i="3"/>
  <c r="O44" i="3"/>
  <c r="P44" i="3"/>
  <c r="Q44" i="3"/>
  <c r="M45" i="3"/>
  <c r="N45" i="3"/>
  <c r="O45" i="3"/>
  <c r="P45" i="3"/>
  <c r="Q45" i="3"/>
  <c r="C50" i="3"/>
  <c r="C51" i="3"/>
  <c r="C48" i="3"/>
  <c r="N47" i="3"/>
  <c r="O47" i="3"/>
  <c r="P47" i="3"/>
  <c r="Q47" i="3"/>
  <c r="I48" i="3"/>
  <c r="J48" i="3"/>
  <c r="K48" i="3"/>
  <c r="L48" i="3"/>
  <c r="K7" i="3"/>
  <c r="L7" i="3"/>
  <c r="J7" i="3"/>
  <c r="I9" i="3"/>
  <c r="T12" i="3"/>
  <c r="G50" i="3"/>
  <c r="N9" i="3"/>
  <c r="J9" i="3"/>
  <c r="O9" i="3"/>
  <c r="K9" i="3"/>
  <c r="P9" i="3"/>
  <c r="L9" i="3"/>
  <c r="Q9" i="3"/>
  <c r="H9" i="3"/>
  <c r="M9" i="3"/>
  <c r="D50" i="3"/>
  <c r="E50" i="3"/>
  <c r="F50" i="3"/>
  <c r="D51" i="3"/>
  <c r="D48" i="3"/>
  <c r="E51" i="3"/>
  <c r="E48" i="3"/>
  <c r="F51" i="3"/>
  <c r="F48" i="3"/>
  <c r="G51" i="3"/>
  <c r="G48" i="3"/>
</calcChain>
</file>

<file path=xl/sharedStrings.xml><?xml version="1.0" encoding="utf-8"?>
<sst xmlns="http://schemas.openxmlformats.org/spreadsheetml/2006/main" count="188" uniqueCount="61">
  <si>
    <t>Score</t>
  </si>
  <si>
    <t>Maximale score</t>
  </si>
  <si>
    <t>Score voor cijfer 6/voldoende</t>
  </si>
  <si>
    <t>naam leerling</t>
  </si>
  <si>
    <t>gemiddeld aantal punten</t>
  </si>
  <si>
    <t>thema 1</t>
  </si>
  <si>
    <t>thema 2</t>
  </si>
  <si>
    <t>thema 3</t>
  </si>
  <si>
    <t>thema 4</t>
  </si>
  <si>
    <t>thema 5</t>
  </si>
  <si>
    <t xml:space="preserve">score </t>
  </si>
  <si>
    <t>Resultaat goed/voldoende</t>
  </si>
  <si>
    <t>gemiddeld cijfer</t>
  </si>
  <si>
    <t>cijfer</t>
  </si>
  <si>
    <t>OK= scores zijn compleet, Fout= aantal leerlingen komt niet overeen met het aantal ingevulde scores</t>
  </si>
  <si>
    <t>percentage goed</t>
  </si>
  <si>
    <t>maximale score</t>
  </si>
  <si>
    <t>Scores toetsen Aardrijkskunde</t>
  </si>
  <si>
    <t xml:space="preserve"> *=topografievraag</t>
  </si>
  <si>
    <t>groep thema</t>
  </si>
  <si>
    <t>8.1</t>
  </si>
  <si>
    <t>8.2</t>
  </si>
  <si>
    <t>8.3</t>
  </si>
  <si>
    <t>8.4</t>
  </si>
  <si>
    <t>8.5</t>
  </si>
  <si>
    <t>vraag</t>
  </si>
  <si>
    <t>16*</t>
  </si>
  <si>
    <t>Vul hier het percentage goed=6 in:</t>
  </si>
  <si>
    <t>toetscijfer 6 bij een score:</t>
  </si>
  <si>
    <t>7.1</t>
  </si>
  <si>
    <t>7.2</t>
  </si>
  <si>
    <t>7.3</t>
  </si>
  <si>
    <t>7.4</t>
  </si>
  <si>
    <t>7.5</t>
  </si>
  <si>
    <t>6.1</t>
  </si>
  <si>
    <t>6.2</t>
  </si>
  <si>
    <t>6.3</t>
  </si>
  <si>
    <t>6.4</t>
  </si>
  <si>
    <t>6.5</t>
  </si>
  <si>
    <t>5.1</t>
  </si>
  <si>
    <t>5.2</t>
  </si>
  <si>
    <t>5.3</t>
  </si>
  <si>
    <t>5.4</t>
  </si>
  <si>
    <t>5.5</t>
  </si>
  <si>
    <t>Vul hier de score in:</t>
  </si>
  <si>
    <t>1. vul namen en scores in.</t>
  </si>
  <si>
    <t>Argus Clou Aardrijkskunde</t>
  </si>
  <si>
    <t>Eindcijfer thematoets</t>
  </si>
  <si>
    <t>Rapport</t>
  </si>
  <si>
    <t>3. pas eventueel het % aan.</t>
  </si>
  <si>
    <t>4. de scores worden berekend.</t>
  </si>
  <si>
    <t xml:space="preserve">  Vul hier de score in:</t>
  </si>
  <si>
    <t>max score excl topografie</t>
  </si>
  <si>
    <r>
      <t xml:space="preserve">Registratieblad thematoetsen </t>
    </r>
    <r>
      <rPr>
        <sz val="16"/>
        <color rgb="FFFF0000"/>
        <rFont val="Verdana"/>
      </rPr>
      <t>excl. topografie</t>
    </r>
    <r>
      <rPr>
        <sz val="16"/>
        <color theme="4" tint="-0.249977111117893"/>
        <rFont val="Verdana"/>
      </rPr>
      <t xml:space="preserve"> groep 5</t>
    </r>
  </si>
  <si>
    <t>2. pas eventueel het % aan.</t>
  </si>
  <si>
    <t>3. de scores worden berekend.</t>
  </si>
  <si>
    <r>
      <t xml:space="preserve">Registratieblad thematoetsen </t>
    </r>
    <r>
      <rPr>
        <sz val="16"/>
        <color rgb="FFFF0000"/>
        <rFont val="Verdana"/>
      </rPr>
      <t>excl. topografie</t>
    </r>
    <r>
      <rPr>
        <sz val="16"/>
        <color theme="4" tint="-0.249977111117893"/>
        <rFont val="Verdana"/>
      </rPr>
      <t xml:space="preserve"> groep 7</t>
    </r>
  </si>
  <si>
    <r>
      <t xml:space="preserve">Registratieblad thematoetsen </t>
    </r>
    <r>
      <rPr>
        <sz val="16"/>
        <color rgb="FFFF0000"/>
        <rFont val="Verdana"/>
      </rPr>
      <t>excl. topografie</t>
    </r>
    <r>
      <rPr>
        <sz val="16"/>
        <color theme="4" tint="-0.249977111117893"/>
        <rFont val="Verdana"/>
      </rPr>
      <t xml:space="preserve"> groep 6</t>
    </r>
  </si>
  <si>
    <r>
      <t xml:space="preserve">Registratieblad thematoetsen </t>
    </r>
    <r>
      <rPr>
        <sz val="16"/>
        <color rgb="FFFF0000"/>
        <rFont val="Verdana"/>
      </rPr>
      <t>excl. topografie</t>
    </r>
    <r>
      <rPr>
        <sz val="16"/>
        <color theme="4" tint="-0.249977111117893"/>
        <rFont val="Verdana"/>
      </rPr>
      <t xml:space="preserve"> groep 8</t>
    </r>
  </si>
  <si>
    <t xml:space="preserve">let op: bij thema 1 en 2 geen topografietoets. </t>
  </si>
  <si>
    <t>15*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</si>
</sst>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0.0"/>
    <numFmt numFmtId="166" formatCode="#,##0.0_-;#,##0.0\-"/>
    <numFmt numFmtId="167" formatCode="_-* #,##0.0_-;_-* #,##0.0\-;_-* &quot;-&quot;??_-;_-@_-"/>
    <numFmt numFmtId="168" formatCode="_-* #,##0_-;_-* #,##0\-;_-* &quot;-&quot;?_-;_-@_-"/>
  </numFmts>
  <fonts count="35" x14ac:knownFonts="1">
    <font>
      <sz val="9"/>
      <color theme="1"/>
      <name val="Verdana"/>
      <family val="2"/>
    </font>
    <font>
      <sz val="9"/>
      <color theme="1"/>
      <name val="Verdana"/>
      <family val="2"/>
    </font>
    <font>
      <b/>
      <sz val="18"/>
      <color theme="3"/>
      <name val="Cambria"/>
      <family val="2"/>
      <scheme val="major"/>
    </font>
    <font>
      <b/>
      <sz val="15"/>
      <color theme="3"/>
      <name val="Verdana"/>
      <family val="2"/>
    </font>
    <font>
      <b/>
      <sz val="13"/>
      <color theme="3"/>
      <name val="Verdana"/>
      <family val="2"/>
    </font>
    <font>
      <b/>
      <sz val="11"/>
      <color theme="3"/>
      <name val="Verdana"/>
      <family val="2"/>
    </font>
    <font>
      <sz val="9"/>
      <color rgb="FF006100"/>
      <name val="Verdana"/>
      <family val="2"/>
    </font>
    <font>
      <sz val="9"/>
      <color rgb="FF9C0006"/>
      <name val="Verdana"/>
      <family val="2"/>
    </font>
    <font>
      <sz val="9"/>
      <color rgb="FF9C6500"/>
      <name val="Verdana"/>
      <family val="2"/>
    </font>
    <font>
      <sz val="9"/>
      <color rgb="FF3F3F76"/>
      <name val="Verdana"/>
      <family val="2"/>
    </font>
    <font>
      <b/>
      <sz val="9"/>
      <color rgb="FF3F3F3F"/>
      <name val="Verdana"/>
      <family val="2"/>
    </font>
    <font>
      <b/>
      <sz val="9"/>
      <color rgb="FFFA7D00"/>
      <name val="Verdana"/>
      <family val="2"/>
    </font>
    <font>
      <sz val="9"/>
      <color rgb="FFFA7D00"/>
      <name val="Verdana"/>
      <family val="2"/>
    </font>
    <font>
      <b/>
      <sz val="9"/>
      <color theme="0"/>
      <name val="Verdana"/>
      <family val="2"/>
    </font>
    <font>
      <sz val="9"/>
      <color rgb="FFFF0000"/>
      <name val="Verdana"/>
      <family val="2"/>
    </font>
    <font>
      <i/>
      <sz val="9"/>
      <color rgb="FF7F7F7F"/>
      <name val="Verdana"/>
      <family val="2"/>
    </font>
    <font>
      <b/>
      <sz val="9"/>
      <color theme="1"/>
      <name val="Verdana"/>
      <family val="2"/>
    </font>
    <font>
      <sz val="9"/>
      <color theme="0"/>
      <name val="Verdana"/>
      <family val="2"/>
    </font>
    <font>
      <sz val="9"/>
      <name val="Verdana"/>
      <family val="2"/>
    </font>
    <font>
      <sz val="8"/>
      <name val="Verdana"/>
      <family val="2"/>
    </font>
    <font>
      <u/>
      <sz val="9"/>
      <color theme="10"/>
      <name val="Verdana"/>
      <family val="2"/>
    </font>
    <font>
      <u/>
      <sz val="9"/>
      <color theme="11"/>
      <name val="Verdana"/>
      <family val="2"/>
    </font>
    <font>
      <sz val="10"/>
      <name val="Verdana"/>
    </font>
    <font>
      <sz val="14"/>
      <name val="Verdana"/>
    </font>
    <font>
      <sz val="9"/>
      <color theme="4" tint="-0.249977111117893"/>
      <name val="Verdana"/>
    </font>
    <font>
      <b/>
      <sz val="8"/>
      <name val="Verdana"/>
    </font>
    <font>
      <b/>
      <sz val="10"/>
      <name val="Verdana"/>
    </font>
    <font>
      <b/>
      <sz val="8"/>
      <color theme="4" tint="-0.249977111117893"/>
      <name val="Verdana"/>
    </font>
    <font>
      <sz val="10"/>
      <color theme="4" tint="-0.249977111117893"/>
      <name val="Verdana"/>
    </font>
    <font>
      <sz val="14"/>
      <color theme="1"/>
      <name val="Verdana"/>
    </font>
    <font>
      <sz val="11"/>
      <color theme="1"/>
      <name val="Verdana"/>
    </font>
    <font>
      <sz val="16"/>
      <color theme="4" tint="-0.249977111117893"/>
      <name val="Verdana"/>
    </font>
    <font>
      <sz val="11"/>
      <color rgb="FF000000"/>
      <name val="Symbol"/>
    </font>
    <font>
      <sz val="10"/>
      <color theme="1"/>
      <name val="Verdana"/>
    </font>
    <font>
      <sz val="16"/>
      <color rgb="FFFF0000"/>
      <name val="Verdana"/>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6" tint="0.59999389629810485"/>
        <bgColor indexed="64"/>
      </patternFill>
    </fill>
  </fills>
  <borders count="5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theme="0" tint="-0.249977111117893"/>
      </left>
      <right style="thin">
        <color theme="0" tint="-0.249977111117893"/>
      </right>
      <top style="thin">
        <color auto="1"/>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auto="1"/>
      </bottom>
      <diagonal/>
    </border>
    <border>
      <left style="thin">
        <color theme="0" tint="-0.249977111117893"/>
      </left>
      <right style="thin">
        <color auto="1"/>
      </right>
      <top style="thin">
        <color auto="1"/>
      </top>
      <bottom style="thin">
        <color theme="0" tint="-0.249977111117893"/>
      </bottom>
      <diagonal/>
    </border>
    <border>
      <left style="thin">
        <color theme="0" tint="-0.249977111117893"/>
      </left>
      <right style="thin">
        <color auto="1"/>
      </right>
      <top style="thin">
        <color theme="0" tint="-0.249977111117893"/>
      </top>
      <bottom style="thin">
        <color theme="0" tint="-0.249977111117893"/>
      </bottom>
      <diagonal/>
    </border>
    <border>
      <left/>
      <right/>
      <top style="thin">
        <color auto="1"/>
      </top>
      <bottom style="double">
        <color auto="1"/>
      </bottom>
      <diagonal/>
    </border>
    <border>
      <left style="thin">
        <color theme="0" tint="-0.249977111117893"/>
      </left>
      <right/>
      <top style="double">
        <color auto="1"/>
      </top>
      <bottom style="thin">
        <color theme="0" tint="-0.249977111117893"/>
      </bottom>
      <diagonal/>
    </border>
    <border>
      <left/>
      <right style="thin">
        <color auto="1"/>
      </right>
      <top style="thin">
        <color auto="1"/>
      </top>
      <bottom style="double">
        <color auto="1"/>
      </bottom>
      <diagonal/>
    </border>
    <border>
      <left/>
      <right style="thin">
        <color auto="1"/>
      </right>
      <top style="thin">
        <color auto="1"/>
      </top>
      <bottom style="thin">
        <color auto="1"/>
      </bottom>
      <diagonal/>
    </border>
    <border>
      <left style="thin">
        <color auto="1"/>
      </left>
      <right style="thin">
        <color theme="0" tint="-0.249977111117893"/>
      </right>
      <top style="thin">
        <color auto="1"/>
      </top>
      <bottom style="thin">
        <color theme="0" tint="-0.249977111117893"/>
      </bottom>
      <diagonal/>
    </border>
    <border>
      <left style="thin">
        <color auto="1"/>
      </left>
      <right style="thin">
        <color theme="0" tint="-0.249977111117893"/>
      </right>
      <top style="thin">
        <color theme="0" tint="-0.249977111117893"/>
      </top>
      <bottom style="thin">
        <color theme="0" tint="-0.249977111117893"/>
      </bottom>
      <diagonal/>
    </border>
    <border>
      <left style="thin">
        <color auto="1"/>
      </left>
      <right style="thin">
        <color theme="0" tint="-0.249977111117893"/>
      </right>
      <top style="thin">
        <color theme="0" tint="-0.249977111117893"/>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theme="0" tint="-0.249977111117893"/>
      </left>
      <right style="thin">
        <color auto="1"/>
      </right>
      <top style="double">
        <color auto="1"/>
      </top>
      <bottom style="thin">
        <color theme="0" tint="-0.249977111117893"/>
      </bottom>
      <diagonal/>
    </border>
    <border>
      <left/>
      <right style="thin">
        <color auto="1"/>
      </right>
      <top style="thin">
        <color theme="0" tint="-0.249977111117893"/>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theme="0" tint="-0.249977111117893"/>
      </left>
      <right style="thin">
        <color auto="1"/>
      </right>
      <top style="thin">
        <color theme="0" tint="-0.249977111117893"/>
      </top>
      <bottom style="thin">
        <color auto="1"/>
      </bottom>
      <diagonal/>
    </border>
    <border>
      <left style="thin">
        <color theme="0" tint="-0.249977111117893"/>
      </left>
      <right/>
      <top style="thin">
        <color auto="1"/>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auto="1"/>
      </bottom>
      <diagonal/>
    </border>
    <border>
      <left/>
      <right style="thin">
        <color theme="0" tint="-0.249977111117893"/>
      </right>
      <top style="thin">
        <color theme="0" tint="-0.249977111117893"/>
      </top>
      <bottom style="thin">
        <color theme="0" tint="-0.249977111117893"/>
      </bottom>
      <diagonal/>
    </border>
    <border>
      <left/>
      <right/>
      <top/>
      <bottom style="double">
        <color auto="1"/>
      </bottom>
      <diagonal/>
    </border>
    <border>
      <left style="thin">
        <color auto="1"/>
      </left>
      <right style="thin">
        <color auto="1"/>
      </right>
      <top style="thin">
        <color auto="1"/>
      </top>
      <bottom style="thin">
        <color theme="0" tint="-0.249977111117893"/>
      </bottom>
      <diagonal/>
    </border>
    <border>
      <left style="thin">
        <color auto="1"/>
      </left>
      <right style="thin">
        <color auto="1"/>
      </right>
      <top/>
      <bottom/>
      <diagonal/>
    </border>
    <border>
      <left style="thin">
        <color auto="1"/>
      </left>
      <right style="thin">
        <color theme="0" tint="-0.249977111117893"/>
      </right>
      <top style="thin">
        <color auto="1"/>
      </top>
      <bottom/>
      <diagonal/>
    </border>
    <border>
      <left style="thin">
        <color theme="0" tint="-0.249977111117893"/>
      </left>
      <right style="thin">
        <color theme="0" tint="-0.249977111117893"/>
      </right>
      <top style="thin">
        <color auto="1"/>
      </top>
      <bottom/>
      <diagonal/>
    </border>
    <border>
      <left style="thin">
        <color theme="0" tint="-0.249977111117893"/>
      </left>
      <right/>
      <top style="thin">
        <color auto="1"/>
      </top>
      <bottom/>
      <diagonal/>
    </border>
    <border>
      <left style="thin">
        <color auto="1"/>
      </left>
      <right style="thin">
        <color auto="1"/>
      </right>
      <top style="thin">
        <color theme="0" tint="-0.249977111117893"/>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theme="0" tint="-0.249977111117893"/>
      </bottom>
      <diagonal/>
    </border>
  </borders>
  <cellStyleXfs count="17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9" fontId="18" fillId="0" borderId="0" applyFon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164" fontId="1" fillId="0" borderId="0" applyFon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cellStyleXfs>
  <cellXfs count="171">
    <xf numFmtId="0" fontId="0" fillId="0" borderId="0" xfId="0"/>
    <xf numFmtId="0" fontId="22" fillId="33" borderId="0" xfId="42" applyNumberFormat="1" applyFont="1" applyFill="1" applyBorder="1" applyAlignment="1" applyProtection="1">
      <alignment vertical="center"/>
      <protection locked="0"/>
    </xf>
    <xf numFmtId="1" fontId="19" fillId="34" borderId="0" xfId="42" applyNumberFormat="1" applyFont="1" applyFill="1" applyBorder="1" applyAlignment="1" applyProtection="1">
      <alignment horizontal="center"/>
    </xf>
    <xf numFmtId="0" fontId="18" fillId="0" borderId="0" xfId="42" applyFont="1" applyFill="1" applyBorder="1" applyProtection="1"/>
    <xf numFmtId="0" fontId="18" fillId="0" borderId="0" xfId="42" applyFont="1" applyFill="1" applyBorder="1" applyAlignment="1" applyProtection="1">
      <alignment horizontal="left"/>
    </xf>
    <xf numFmtId="0" fontId="18" fillId="0" borderId="0" xfId="42" applyFont="1" applyBorder="1" applyProtection="1"/>
    <xf numFmtId="0" fontId="18" fillId="0" borderId="0" xfId="42" applyNumberFormat="1" applyFont="1" applyBorder="1" applyAlignment="1" applyProtection="1">
      <alignment horizontal="right" wrapText="1"/>
    </xf>
    <xf numFmtId="0" fontId="18" fillId="0" borderId="0" xfId="42" applyNumberFormat="1" applyFont="1" applyFill="1" applyBorder="1" applyAlignment="1" applyProtection="1">
      <alignment wrapText="1"/>
    </xf>
    <xf numFmtId="0" fontId="18" fillId="0" borderId="0" xfId="42" applyNumberFormat="1" applyFont="1" applyFill="1" applyBorder="1" applyAlignment="1" applyProtection="1">
      <alignment horizontal="left" wrapText="1"/>
    </xf>
    <xf numFmtId="0" fontId="18" fillId="0" borderId="0" xfId="42" applyNumberFormat="1" applyFont="1" applyFill="1" applyBorder="1" applyAlignment="1" applyProtection="1">
      <alignment horizontal="center" wrapText="1"/>
    </xf>
    <xf numFmtId="0" fontId="18" fillId="0" borderId="0" xfId="42" applyFont="1" applyBorder="1" applyAlignment="1" applyProtection="1">
      <alignment wrapText="1"/>
    </xf>
    <xf numFmtId="0" fontId="27" fillId="0" borderId="12" xfId="42" applyNumberFormat="1" applyFont="1" applyFill="1" applyBorder="1" applyAlignment="1" applyProtection="1">
      <alignment horizontal="left"/>
    </xf>
    <xf numFmtId="0" fontId="19" fillId="0" borderId="0" xfId="42" applyNumberFormat="1" applyFont="1" applyFill="1" applyBorder="1" applyAlignment="1" applyProtection="1">
      <alignment horizontal="center" textRotation="90" wrapText="1"/>
    </xf>
    <xf numFmtId="0" fontId="19" fillId="0" borderId="13" xfId="42" applyNumberFormat="1" applyFont="1" applyFill="1" applyBorder="1" applyAlignment="1" applyProtection="1">
      <alignment horizontal="center" textRotation="90" wrapText="1"/>
    </xf>
    <xf numFmtId="0" fontId="25" fillId="0" borderId="12" xfId="42" applyNumberFormat="1" applyFont="1" applyFill="1" applyBorder="1" applyAlignment="1" applyProtection="1">
      <alignment horizontal="center" textRotation="90" wrapText="1"/>
    </xf>
    <xf numFmtId="0" fontId="18" fillId="0" borderId="0" xfId="42" applyNumberFormat="1" applyFont="1" applyFill="1" applyBorder="1" applyAlignment="1" applyProtection="1">
      <alignment horizontal="left"/>
    </xf>
    <xf numFmtId="0" fontId="18" fillId="0" borderId="0" xfId="42" applyNumberFormat="1" applyFont="1" applyFill="1" applyBorder="1" applyProtection="1"/>
    <xf numFmtId="0" fontId="19" fillId="0" borderId="0" xfId="42" applyNumberFormat="1" applyFont="1" applyFill="1" applyBorder="1" applyAlignment="1" applyProtection="1">
      <alignment horizontal="left"/>
    </xf>
    <xf numFmtId="0" fontId="19" fillId="0" borderId="0" xfId="42" applyNumberFormat="1" applyFont="1" applyFill="1" applyBorder="1" applyAlignment="1" applyProtection="1">
      <alignment horizontal="center"/>
    </xf>
    <xf numFmtId="0" fontId="19" fillId="0" borderId="0" xfId="42" applyNumberFormat="1" applyFont="1" applyFill="1" applyBorder="1" applyAlignment="1" applyProtection="1">
      <alignment horizontal="left" vertical="center" wrapText="1"/>
    </xf>
    <xf numFmtId="0" fontId="19" fillId="0" borderId="0" xfId="42" applyNumberFormat="1" applyFont="1" applyFill="1" applyBorder="1" applyAlignment="1" applyProtection="1">
      <alignment horizontal="left" wrapText="1"/>
    </xf>
    <xf numFmtId="0" fontId="19" fillId="34" borderId="0" xfId="42" applyNumberFormat="1" applyFont="1" applyFill="1" applyBorder="1" applyAlignment="1" applyProtection="1">
      <alignment horizontal="left" wrapText="1"/>
    </xf>
    <xf numFmtId="0" fontId="18" fillId="0" borderId="0" xfId="42" applyNumberFormat="1" applyFont="1" applyFill="1" applyBorder="1" applyAlignment="1" applyProtection="1">
      <alignment horizontal="center"/>
    </xf>
    <xf numFmtId="0" fontId="19" fillId="0" borderId="0" xfId="42" applyNumberFormat="1" applyFont="1" applyFill="1" applyBorder="1" applyAlignment="1" applyProtection="1">
      <alignment horizontal="center" vertical="top" textRotation="90" wrapText="1"/>
    </xf>
    <xf numFmtId="0" fontId="19" fillId="0" borderId="0" xfId="42" applyNumberFormat="1" applyFont="1" applyFill="1" applyBorder="1" applyAlignment="1" applyProtection="1">
      <alignment horizontal="center" vertical="top" wrapText="1"/>
    </xf>
    <xf numFmtId="0" fontId="18" fillId="0" borderId="0" xfId="42" applyNumberFormat="1" applyFont="1" applyFill="1" applyBorder="1" applyAlignment="1" applyProtection="1">
      <alignment horizontal="center" vertical="top" textRotation="90" wrapText="1"/>
    </xf>
    <xf numFmtId="0" fontId="18" fillId="0" borderId="0" xfId="42" applyFont="1" applyFill="1" applyBorder="1" applyAlignment="1" applyProtection="1">
      <alignment horizontal="left" vertical="top" textRotation="90" wrapText="1"/>
    </xf>
    <xf numFmtId="0" fontId="18" fillId="0" borderId="0" xfId="42" applyFont="1" applyFill="1" applyBorder="1" applyAlignment="1" applyProtection="1">
      <alignment horizontal="center" vertical="top" textRotation="90" wrapText="1"/>
    </xf>
    <xf numFmtId="0" fontId="18" fillId="0" borderId="0" xfId="42" applyFont="1" applyBorder="1" applyAlignment="1" applyProtection="1">
      <alignment horizontal="center" vertical="top" textRotation="90" wrapText="1"/>
    </xf>
    <xf numFmtId="0" fontId="18" fillId="0" borderId="0" xfId="42" applyFont="1" applyBorder="1" applyAlignment="1" applyProtection="1">
      <alignment horizontal="left"/>
    </xf>
    <xf numFmtId="0" fontId="18" fillId="0" borderId="0" xfId="42" applyFont="1" applyBorder="1" applyAlignment="1" applyProtection="1">
      <alignment horizontal="center"/>
    </xf>
    <xf numFmtId="0" fontId="18" fillId="0" borderId="0" xfId="42" applyNumberFormat="1" applyFont="1" applyFill="1" applyBorder="1" applyAlignment="1" applyProtection="1">
      <alignment horizontal="right" vertical="center"/>
    </xf>
    <xf numFmtId="1" fontId="19" fillId="0" borderId="17" xfId="42" applyNumberFormat="1" applyFont="1" applyFill="1" applyBorder="1" applyAlignment="1" applyProtection="1">
      <alignment horizontal="center" vertical="center"/>
    </xf>
    <xf numFmtId="1" fontId="19" fillId="34" borderId="17" xfId="42" applyNumberFormat="1" applyFont="1" applyFill="1" applyBorder="1" applyAlignment="1" applyProtection="1">
      <alignment horizontal="center" vertical="center"/>
    </xf>
    <xf numFmtId="166" fontId="22" fillId="34" borderId="18" xfId="42" applyNumberFormat="1" applyFont="1" applyFill="1" applyBorder="1" applyAlignment="1" applyProtection="1">
      <alignment horizontal="center" vertical="center"/>
    </xf>
    <xf numFmtId="1" fontId="19" fillId="34" borderId="20" xfId="42" applyNumberFormat="1" applyFont="1" applyFill="1" applyBorder="1" applyAlignment="1" applyProtection="1">
      <alignment horizontal="center" vertical="center"/>
    </xf>
    <xf numFmtId="0" fontId="18" fillId="34" borderId="18" xfId="42" applyNumberFormat="1" applyFont="1" applyFill="1" applyBorder="1" applyAlignment="1" applyProtection="1">
      <alignment horizontal="left" vertical="center"/>
    </xf>
    <xf numFmtId="166" fontId="26" fillId="0" borderId="22" xfId="42" applyNumberFormat="1" applyFont="1" applyFill="1" applyBorder="1" applyAlignment="1" applyProtection="1">
      <alignment horizontal="center" vertical="center"/>
    </xf>
    <xf numFmtId="165" fontId="26" fillId="0" borderId="22" xfId="42" applyNumberFormat="1" applyFont="1" applyFill="1" applyBorder="1" applyAlignment="1" applyProtection="1">
      <alignment horizontal="center" vertical="center"/>
    </xf>
    <xf numFmtId="166" fontId="18" fillId="0" borderId="0" xfId="42" applyNumberFormat="1" applyFont="1" applyFill="1" applyBorder="1" applyAlignment="1" applyProtection="1">
      <alignment horizontal="center"/>
    </xf>
    <xf numFmtId="166" fontId="22" fillId="0" borderId="22" xfId="42" applyNumberFormat="1" applyFont="1" applyFill="1" applyBorder="1" applyAlignment="1" applyProtection="1">
      <alignment horizontal="center" vertical="center"/>
    </xf>
    <xf numFmtId="166" fontId="22" fillId="0" borderId="23" xfId="42" applyNumberFormat="1" applyFont="1" applyFill="1" applyBorder="1" applyAlignment="1" applyProtection="1">
      <alignment horizontal="center" vertical="center"/>
    </xf>
    <xf numFmtId="0" fontId="18" fillId="0" borderId="12" xfId="42" applyNumberFormat="1" applyFont="1" applyFill="1" applyBorder="1" applyAlignment="1" applyProtection="1">
      <alignment horizontal="left" wrapText="1"/>
    </xf>
    <xf numFmtId="0" fontId="18" fillId="0" borderId="12" xfId="42" applyNumberFormat="1" applyFont="1" applyFill="1" applyBorder="1" applyAlignment="1" applyProtection="1">
      <alignment horizontal="left"/>
    </xf>
    <xf numFmtId="0" fontId="18" fillId="0" borderId="12" xfId="42" applyFont="1" applyBorder="1" applyProtection="1"/>
    <xf numFmtId="0" fontId="22" fillId="0" borderId="12" xfId="42" applyNumberFormat="1" applyFont="1" applyFill="1" applyBorder="1" applyAlignment="1" applyProtection="1">
      <alignment horizontal="left" vertical="center"/>
    </xf>
    <xf numFmtId="0" fontId="22" fillId="0" borderId="14" xfId="42" applyNumberFormat="1" applyFont="1" applyFill="1" applyBorder="1" applyAlignment="1" applyProtection="1">
      <alignment horizontal="left" vertical="center"/>
    </xf>
    <xf numFmtId="0" fontId="22" fillId="0" borderId="10" xfId="42" applyNumberFormat="1" applyFont="1" applyFill="1" applyBorder="1" applyAlignment="1" applyProtection="1">
      <alignment horizontal="left" vertical="center"/>
    </xf>
    <xf numFmtId="0" fontId="18" fillId="0" borderId="11" xfId="42" applyNumberFormat="1" applyFont="1" applyFill="1" applyBorder="1" applyAlignment="1" applyProtection="1">
      <alignment horizontal="right" vertical="center"/>
    </xf>
    <xf numFmtId="165" fontId="26" fillId="0" borderId="24" xfId="42" applyNumberFormat="1" applyFont="1" applyFill="1" applyBorder="1" applyAlignment="1" applyProtection="1">
      <alignment horizontal="center" vertical="center"/>
    </xf>
    <xf numFmtId="0" fontId="19" fillId="0" borderId="12" xfId="42" applyNumberFormat="1" applyFont="1" applyFill="1" applyBorder="1" applyAlignment="1" applyProtection="1">
      <alignment horizontal="left" vertical="top" textRotation="90" wrapText="1"/>
    </xf>
    <xf numFmtId="0" fontId="19" fillId="0" borderId="14" xfId="42" applyNumberFormat="1" applyFont="1" applyFill="1" applyBorder="1" applyAlignment="1" applyProtection="1">
      <alignment horizontal="left" vertical="top" wrapText="1"/>
    </xf>
    <xf numFmtId="0" fontId="19" fillId="0" borderId="15" xfId="42" applyNumberFormat="1" applyFont="1" applyFill="1" applyBorder="1" applyAlignment="1" applyProtection="1">
      <alignment horizontal="center" vertical="top" textRotation="90" wrapText="1"/>
    </xf>
    <xf numFmtId="0" fontId="19" fillId="0" borderId="15" xfId="42" applyNumberFormat="1" applyFont="1" applyFill="1" applyBorder="1" applyAlignment="1" applyProtection="1">
      <alignment horizontal="left" vertical="top"/>
    </xf>
    <xf numFmtId="0" fontId="19" fillId="0" borderId="16" xfId="42" applyNumberFormat="1" applyFont="1" applyFill="1" applyBorder="1" applyAlignment="1" applyProtection="1">
      <alignment horizontal="center" vertical="top" textRotation="90" wrapText="1"/>
    </xf>
    <xf numFmtId="1" fontId="19" fillId="0" borderId="0" xfId="42" applyNumberFormat="1" applyFont="1" applyFill="1" applyBorder="1" applyAlignment="1" applyProtection="1">
      <alignment horizontal="center"/>
    </xf>
    <xf numFmtId="9" fontId="19" fillId="0" borderId="0" xfId="43" applyFont="1" applyFill="1" applyBorder="1" applyAlignment="1" applyProtection="1">
      <alignment horizontal="center"/>
    </xf>
    <xf numFmtId="0" fontId="22" fillId="33" borderId="18" xfId="42" applyNumberFormat="1" applyFont="1" applyFill="1" applyBorder="1" applyAlignment="1" applyProtection="1">
      <alignment horizontal="center" vertical="center"/>
      <protection locked="0"/>
    </xf>
    <xf numFmtId="0" fontId="28" fillId="33" borderId="18" xfId="42" applyNumberFormat="1" applyFont="1" applyFill="1" applyBorder="1" applyAlignment="1" applyProtection="1">
      <alignment horizontal="center" vertical="center"/>
      <protection locked="0"/>
    </xf>
    <xf numFmtId="0" fontId="22" fillId="33" borderId="15" xfId="42" applyNumberFormat="1" applyFont="1" applyFill="1" applyBorder="1" applyAlignment="1" applyProtection="1">
      <alignment vertical="center"/>
      <protection locked="0"/>
    </xf>
    <xf numFmtId="0" fontId="28" fillId="33" borderId="19" xfId="42" applyNumberFormat="1" applyFont="1" applyFill="1" applyBorder="1" applyAlignment="1" applyProtection="1">
      <alignment horizontal="center" vertical="center"/>
      <protection locked="0"/>
    </xf>
    <xf numFmtId="0" fontId="18" fillId="34" borderId="21" xfId="42" applyNumberFormat="1" applyFont="1" applyFill="1" applyBorder="1" applyAlignment="1" applyProtection="1">
      <alignment horizontal="left" vertical="center"/>
    </xf>
    <xf numFmtId="1" fontId="19" fillId="0" borderId="26" xfId="42" applyNumberFormat="1" applyFont="1" applyFill="1" applyBorder="1" applyAlignment="1" applyProtection="1">
      <alignment horizontal="center" vertical="center"/>
    </xf>
    <xf numFmtId="0" fontId="22" fillId="33" borderId="27" xfId="42" applyNumberFormat="1" applyFont="1" applyFill="1" applyBorder="1" applyAlignment="1" applyProtection="1">
      <alignment horizontal="center" vertical="center"/>
      <protection locked="0"/>
    </xf>
    <xf numFmtId="0" fontId="22" fillId="33" borderId="28" xfId="42" applyNumberFormat="1" applyFont="1" applyFill="1" applyBorder="1" applyAlignment="1" applyProtection="1">
      <alignment horizontal="center" vertical="center"/>
      <protection locked="0"/>
    </xf>
    <xf numFmtId="0" fontId="19" fillId="0" borderId="0" xfId="42" applyNumberFormat="1" applyFont="1" applyBorder="1" applyAlignment="1" applyProtection="1">
      <alignment horizontal="right" wrapText="1"/>
    </xf>
    <xf numFmtId="168" fontId="19" fillId="0" borderId="30" xfId="42" applyNumberFormat="1" applyFont="1" applyFill="1" applyBorder="1" applyAlignment="1" applyProtection="1">
      <alignment wrapText="1"/>
    </xf>
    <xf numFmtId="0" fontId="18" fillId="0" borderId="10" xfId="42" applyFont="1" applyBorder="1" applyAlignment="1" applyProtection="1">
      <alignment wrapText="1"/>
    </xf>
    <xf numFmtId="1" fontId="19" fillId="0" borderId="30" xfId="42" applyNumberFormat="1" applyFont="1" applyFill="1" applyBorder="1" applyAlignment="1" applyProtection="1">
      <alignment horizontal="center" vertical="center"/>
    </xf>
    <xf numFmtId="1" fontId="19" fillId="0" borderId="31" xfId="42" applyNumberFormat="1" applyFont="1" applyFill="1" applyBorder="1" applyAlignment="1" applyProtection="1">
      <alignment horizontal="center" vertical="center"/>
    </xf>
    <xf numFmtId="1" fontId="19" fillId="0" borderId="25" xfId="42" applyNumberFormat="1" applyFont="1" applyFill="1" applyBorder="1" applyAlignment="1" applyProtection="1">
      <alignment horizontal="center" vertical="center"/>
    </xf>
    <xf numFmtId="0" fontId="19" fillId="0" borderId="30" xfId="42" applyNumberFormat="1" applyFont="1" applyFill="1" applyBorder="1" applyAlignment="1" applyProtection="1">
      <alignment horizontal="center" vertical="center"/>
    </xf>
    <xf numFmtId="0" fontId="19" fillId="0" borderId="31" xfId="42" applyNumberFormat="1" applyFont="1" applyFill="1" applyBorder="1" applyAlignment="1" applyProtection="1">
      <alignment horizontal="center" vertical="center"/>
    </xf>
    <xf numFmtId="9" fontId="19" fillId="33" borderId="30" xfId="43" applyFont="1" applyFill="1" applyBorder="1" applyAlignment="1" applyProtection="1">
      <alignment horizontal="right"/>
      <protection locked="0"/>
    </xf>
    <xf numFmtId="9" fontId="19" fillId="33" borderId="29" xfId="43" applyFont="1" applyFill="1" applyBorder="1" applyAlignment="1" applyProtection="1">
      <alignment horizontal="right"/>
      <protection locked="0"/>
    </xf>
    <xf numFmtId="0" fontId="18" fillId="0" borderId="13" xfId="42" applyFont="1" applyBorder="1" applyAlignment="1" applyProtection="1">
      <alignment wrapText="1"/>
    </xf>
    <xf numFmtId="0" fontId="19" fillId="0" borderId="0" xfId="42" applyNumberFormat="1" applyFont="1" applyBorder="1" applyAlignment="1" applyProtection="1">
      <alignment horizontal="right" vertical="center"/>
    </xf>
    <xf numFmtId="167" fontId="19" fillId="36" borderId="15" xfId="100" applyNumberFormat="1" applyFont="1" applyFill="1" applyBorder="1" applyAlignment="1" applyProtection="1">
      <alignment horizontal="center"/>
    </xf>
    <xf numFmtId="0" fontId="18" fillId="0" borderId="12" xfId="42" applyFont="1" applyFill="1" applyBorder="1" applyAlignment="1" applyProtection="1"/>
    <xf numFmtId="0" fontId="27" fillId="0" borderId="0" xfId="42" applyNumberFormat="1" applyFont="1" applyFill="1" applyBorder="1" applyAlignment="1" applyProtection="1">
      <alignment horizontal="left"/>
    </xf>
    <xf numFmtId="0" fontId="18" fillId="0" borderId="13" xfId="42" applyNumberFormat="1" applyFont="1" applyBorder="1" applyAlignment="1" applyProtection="1">
      <alignment horizontal="right" wrapText="1"/>
    </xf>
    <xf numFmtId="0" fontId="19" fillId="0" borderId="13" xfId="42" applyNumberFormat="1" applyFont="1" applyBorder="1" applyAlignment="1" applyProtection="1">
      <alignment horizontal="right" wrapText="1"/>
    </xf>
    <xf numFmtId="166" fontId="22" fillId="34" borderId="32" xfId="42" applyNumberFormat="1" applyFont="1" applyFill="1" applyBorder="1" applyAlignment="1" applyProtection="1">
      <alignment horizontal="center" vertical="center"/>
    </xf>
    <xf numFmtId="0" fontId="19" fillId="0" borderId="33" xfId="42" applyNumberFormat="1" applyFont="1" applyFill="1" applyBorder="1" applyAlignment="1" applyProtection="1">
      <alignment horizontal="center" vertical="top" wrapText="1"/>
    </xf>
    <xf numFmtId="0" fontId="18" fillId="0" borderId="12" xfId="42" applyFont="1" applyBorder="1" applyAlignment="1" applyProtection="1"/>
    <xf numFmtId="0" fontId="18" fillId="34" borderId="36" xfId="42" applyNumberFormat="1" applyFont="1" applyFill="1" applyBorder="1" applyAlignment="1" applyProtection="1">
      <alignment horizontal="left" vertical="center"/>
    </xf>
    <xf numFmtId="0" fontId="18" fillId="0" borderId="14" xfId="42" applyFont="1" applyBorder="1" applyAlignment="1" applyProtection="1">
      <alignment wrapText="1"/>
    </xf>
    <xf numFmtId="1" fontId="19" fillId="0" borderId="37" xfId="42" applyNumberFormat="1" applyFont="1" applyFill="1" applyBorder="1" applyAlignment="1" applyProtection="1">
      <alignment horizontal="center" vertical="center"/>
    </xf>
    <xf numFmtId="0" fontId="22" fillId="33" borderId="38" xfId="42" applyNumberFormat="1" applyFont="1" applyFill="1" applyBorder="1" applyAlignment="1" applyProtection="1">
      <alignment horizontal="center" vertical="center"/>
      <protection locked="0"/>
    </xf>
    <xf numFmtId="0" fontId="28" fillId="33" borderId="38" xfId="42" applyNumberFormat="1" applyFont="1" applyFill="1" applyBorder="1" applyAlignment="1" applyProtection="1">
      <alignment horizontal="center" vertical="center"/>
      <protection locked="0"/>
    </xf>
    <xf numFmtId="0" fontId="28" fillId="33" borderId="39" xfId="42" applyNumberFormat="1" applyFont="1" applyFill="1" applyBorder="1" applyAlignment="1" applyProtection="1">
      <alignment horizontal="center" vertical="center"/>
      <protection locked="0"/>
    </xf>
    <xf numFmtId="166" fontId="22" fillId="34" borderId="27" xfId="42" applyNumberFormat="1" applyFont="1" applyFill="1" applyBorder="1" applyAlignment="1" applyProtection="1">
      <alignment horizontal="center" vertical="center"/>
    </xf>
    <xf numFmtId="166" fontId="22" fillId="34" borderId="28" xfId="42" applyNumberFormat="1" applyFont="1" applyFill="1" applyBorder="1" applyAlignment="1" applyProtection="1">
      <alignment horizontal="center" vertical="center"/>
    </xf>
    <xf numFmtId="166" fontId="22" fillId="34" borderId="38" xfId="42" applyNumberFormat="1" applyFont="1" applyFill="1" applyBorder="1" applyAlignment="1" applyProtection="1">
      <alignment horizontal="center" vertical="center"/>
    </xf>
    <xf numFmtId="1" fontId="19" fillId="34" borderId="26" xfId="42" applyNumberFormat="1" applyFont="1" applyFill="1" applyBorder="1" applyAlignment="1" applyProtection="1">
      <alignment horizontal="center"/>
    </xf>
    <xf numFmtId="0" fontId="18" fillId="34" borderId="27" xfId="42" applyNumberFormat="1" applyFont="1" applyFill="1" applyBorder="1" applyAlignment="1" applyProtection="1">
      <alignment horizontal="left" vertical="center"/>
    </xf>
    <xf numFmtId="0" fontId="18" fillId="34" borderId="28" xfId="42" applyNumberFormat="1" applyFont="1" applyFill="1" applyBorder="1" applyAlignment="1" applyProtection="1">
      <alignment horizontal="left" vertical="center"/>
    </xf>
    <xf numFmtId="0" fontId="24" fillId="0" borderId="0" xfId="42" applyFont="1" applyBorder="1" applyProtection="1"/>
    <xf numFmtId="0" fontId="24" fillId="0" borderId="0" xfId="42" applyFont="1" applyBorder="1" applyAlignment="1" applyProtection="1">
      <alignment horizontal="center"/>
    </xf>
    <xf numFmtId="0" fontId="18" fillId="0" borderId="10" xfId="42" applyFont="1" applyBorder="1" applyAlignment="1" applyProtection="1"/>
    <xf numFmtId="0" fontId="31" fillId="0" borderId="0" xfId="42" applyFont="1" applyBorder="1" applyAlignment="1" applyProtection="1">
      <alignment horizontal="left" vertical="top"/>
    </xf>
    <xf numFmtId="0" fontId="29" fillId="0" borderId="0" xfId="0" applyFont="1" applyProtection="1"/>
    <xf numFmtId="0" fontId="0" fillId="0" borderId="0" xfId="0" applyProtection="1"/>
    <xf numFmtId="0" fontId="30" fillId="0" borderId="0" xfId="0" applyFont="1" applyProtection="1"/>
    <xf numFmtId="0" fontId="30" fillId="35" borderId="29" xfId="0" applyFont="1" applyFill="1" applyBorder="1" applyAlignment="1" applyProtection="1">
      <alignment wrapText="1"/>
    </xf>
    <xf numFmtId="0" fontId="30" fillId="35" borderId="29" xfId="0" applyFont="1" applyFill="1" applyBorder="1" applyAlignment="1" applyProtection="1">
      <alignment horizontal="right"/>
    </xf>
    <xf numFmtId="0" fontId="30" fillId="35" borderId="29" xfId="0" applyFont="1" applyFill="1" applyBorder="1" applyAlignment="1" applyProtection="1">
      <alignment horizontal="left" wrapText="1"/>
    </xf>
    <xf numFmtId="0" fontId="30" fillId="35" borderId="29" xfId="0" applyFont="1" applyFill="1" applyBorder="1" applyAlignment="1" applyProtection="1">
      <alignment horizontal="right" wrapText="1"/>
    </xf>
    <xf numFmtId="0" fontId="30" fillId="35" borderId="34" xfId="0" applyFont="1" applyFill="1" applyBorder="1" applyAlignment="1" applyProtection="1">
      <alignment horizontal="right" wrapText="1"/>
    </xf>
    <xf numFmtId="0" fontId="30" fillId="0" borderId="12" xfId="0" applyFont="1" applyBorder="1" applyAlignment="1" applyProtection="1">
      <alignment horizontal="left"/>
    </xf>
    <xf numFmtId="0" fontId="30" fillId="0" borderId="0" xfId="0" applyFont="1" applyBorder="1" applyProtection="1"/>
    <xf numFmtId="0" fontId="30" fillId="0" borderId="10" xfId="0" applyFont="1" applyBorder="1" applyAlignment="1" applyProtection="1">
      <alignment horizontal="right"/>
    </xf>
    <xf numFmtId="0" fontId="30" fillId="0" borderId="11" xfId="0" applyFont="1" applyBorder="1" applyAlignment="1" applyProtection="1">
      <alignment horizontal="right"/>
    </xf>
    <xf numFmtId="0" fontId="30" fillId="0" borderId="35" xfId="0" applyFont="1" applyBorder="1" applyAlignment="1" applyProtection="1">
      <alignment horizontal="right"/>
    </xf>
    <xf numFmtId="0" fontId="30" fillId="33" borderId="12" xfId="0" applyFont="1" applyFill="1" applyBorder="1" applyAlignment="1" applyProtection="1">
      <alignment horizontal="left"/>
    </xf>
    <xf numFmtId="0" fontId="30" fillId="33" borderId="0" xfId="0" applyFont="1" applyFill="1" applyBorder="1" applyProtection="1"/>
    <xf numFmtId="0" fontId="30" fillId="33" borderId="12" xfId="0" applyFont="1" applyFill="1" applyBorder="1" applyAlignment="1" applyProtection="1">
      <alignment horizontal="right"/>
    </xf>
    <xf numFmtId="0" fontId="30" fillId="33" borderId="0" xfId="0" applyFont="1" applyFill="1" applyBorder="1" applyAlignment="1" applyProtection="1">
      <alignment horizontal="right"/>
    </xf>
    <xf numFmtId="0" fontId="30" fillId="33" borderId="13" xfId="0" applyFont="1" applyFill="1" applyBorder="1" applyAlignment="1" applyProtection="1">
      <alignment horizontal="right"/>
    </xf>
    <xf numFmtId="0" fontId="30" fillId="0" borderId="12" xfId="0" applyFont="1" applyBorder="1" applyAlignment="1" applyProtection="1">
      <alignment horizontal="right"/>
    </xf>
    <xf numFmtId="0" fontId="30" fillId="0" borderId="0" xfId="0" applyFont="1" applyBorder="1" applyAlignment="1" applyProtection="1">
      <alignment horizontal="right"/>
    </xf>
    <xf numFmtId="0" fontId="30" fillId="0" borderId="13" xfId="0" applyFont="1" applyBorder="1" applyAlignment="1" applyProtection="1">
      <alignment horizontal="right"/>
    </xf>
    <xf numFmtId="0" fontId="30" fillId="33" borderId="14" xfId="0" applyFont="1" applyFill="1" applyBorder="1" applyAlignment="1" applyProtection="1">
      <alignment horizontal="right"/>
    </xf>
    <xf numFmtId="0" fontId="30" fillId="33" borderId="15" xfId="0" applyFont="1" applyFill="1" applyBorder="1" applyAlignment="1" applyProtection="1">
      <alignment horizontal="right"/>
    </xf>
    <xf numFmtId="0" fontId="30" fillId="33" borderId="16" xfId="0" applyFont="1" applyFill="1" applyBorder="1" applyAlignment="1" applyProtection="1">
      <alignment horizontal="right"/>
    </xf>
    <xf numFmtId="0" fontId="30" fillId="35" borderId="30" xfId="0" applyFont="1" applyFill="1" applyBorder="1" applyProtection="1"/>
    <xf numFmtId="0" fontId="30" fillId="35" borderId="31" xfId="0" applyFont="1" applyFill="1" applyBorder="1" applyProtection="1"/>
    <xf numFmtId="0" fontId="30" fillId="35" borderId="25" xfId="0" applyFont="1" applyFill="1" applyBorder="1" applyProtection="1"/>
    <xf numFmtId="0" fontId="30" fillId="35" borderId="15" xfId="0" applyFont="1" applyFill="1" applyBorder="1" applyProtection="1"/>
    <xf numFmtId="0" fontId="30" fillId="35" borderId="16" xfId="0" applyFont="1" applyFill="1" applyBorder="1" applyProtection="1"/>
    <xf numFmtId="0" fontId="23" fillId="0" borderId="31" xfId="42" applyFont="1" applyFill="1" applyBorder="1" applyAlignment="1" applyProtection="1">
      <alignment horizontal="center" wrapText="1"/>
    </xf>
    <xf numFmtId="0" fontId="23" fillId="0" borderId="25" xfId="42" applyFont="1" applyFill="1" applyBorder="1" applyAlignment="1" applyProtection="1">
      <alignment horizontal="center" wrapText="1"/>
    </xf>
    <xf numFmtId="166" fontId="22" fillId="34" borderId="40" xfId="42" applyNumberFormat="1" applyFont="1" applyFill="1" applyBorder="1" applyAlignment="1" applyProtection="1">
      <alignment horizontal="center" vertical="center"/>
    </xf>
    <xf numFmtId="166" fontId="22" fillId="0" borderId="41" xfId="42" applyNumberFormat="1" applyFont="1" applyFill="1" applyBorder="1" applyAlignment="1" applyProtection="1">
      <alignment horizontal="center" vertical="center"/>
    </xf>
    <xf numFmtId="0" fontId="23" fillId="0" borderId="29" xfId="42" applyFont="1" applyFill="1" applyBorder="1" applyAlignment="1" applyProtection="1">
      <alignment horizontal="center" wrapText="1"/>
    </xf>
    <xf numFmtId="0" fontId="18" fillId="0" borderId="43" xfId="42" applyNumberFormat="1" applyFont="1" applyFill="1" applyBorder="1" applyAlignment="1" applyProtection="1">
      <alignment wrapText="1"/>
    </xf>
    <xf numFmtId="0" fontId="18" fillId="0" borderId="43" xfId="42" applyNumberFormat="1" applyFont="1" applyFill="1" applyBorder="1" applyProtection="1"/>
    <xf numFmtId="1" fontId="19" fillId="0" borderId="42" xfId="42" applyNumberFormat="1" applyFont="1" applyFill="1" applyBorder="1" applyAlignment="1" applyProtection="1">
      <alignment horizontal="center" vertical="center"/>
    </xf>
    <xf numFmtId="2" fontId="18" fillId="0" borderId="0" xfId="42" applyNumberFormat="1" applyFont="1" applyBorder="1" applyProtection="1"/>
    <xf numFmtId="166" fontId="18" fillId="0" borderId="0" xfId="42" applyNumberFormat="1" applyFont="1" applyBorder="1" applyProtection="1"/>
    <xf numFmtId="1" fontId="19" fillId="0" borderId="44" xfId="42" applyNumberFormat="1" applyFont="1" applyFill="1" applyBorder="1" applyAlignment="1" applyProtection="1">
      <alignment horizontal="center" vertical="center"/>
    </xf>
    <xf numFmtId="1" fontId="19" fillId="0" borderId="45" xfId="42" applyNumberFormat="1" applyFont="1" applyFill="1" applyBorder="1" applyAlignment="1" applyProtection="1">
      <alignment horizontal="center" vertical="center"/>
    </xf>
    <xf numFmtId="1" fontId="19" fillId="0" borderId="46" xfId="42" applyNumberFormat="1" applyFont="1" applyFill="1" applyBorder="1" applyAlignment="1" applyProtection="1">
      <alignment horizontal="center" vertical="center"/>
    </xf>
    <xf numFmtId="165" fontId="18" fillId="34" borderId="21" xfId="42" applyNumberFormat="1" applyFont="1" applyFill="1" applyBorder="1" applyAlignment="1" applyProtection="1">
      <alignment horizontal="center" vertical="center"/>
    </xf>
    <xf numFmtId="165" fontId="18" fillId="34" borderId="47" xfId="42" applyNumberFormat="1" applyFont="1" applyFill="1" applyBorder="1" applyAlignment="1" applyProtection="1">
      <alignment horizontal="center" vertical="center"/>
    </xf>
    <xf numFmtId="166" fontId="22" fillId="0" borderId="48" xfId="42" applyNumberFormat="1" applyFont="1" applyFill="1" applyBorder="1" applyAlignment="1" applyProtection="1">
      <alignment horizontal="center" vertical="center"/>
    </xf>
    <xf numFmtId="0" fontId="18" fillId="0" borderId="43" xfId="42" applyNumberFormat="1" applyFont="1" applyFill="1" applyBorder="1" applyAlignment="1" applyProtection="1">
      <alignment horizontal="center" vertical="top" textRotation="90" wrapText="1"/>
    </xf>
    <xf numFmtId="0" fontId="18" fillId="0" borderId="49" xfId="42" applyNumberFormat="1" applyFont="1" applyFill="1" applyBorder="1" applyAlignment="1" applyProtection="1">
      <alignment horizontal="center" vertical="top" textRotation="90" wrapText="1"/>
    </xf>
    <xf numFmtId="166" fontId="22" fillId="34" borderId="23" xfId="42" applyNumberFormat="1" applyFont="1" applyFill="1" applyBorder="1" applyAlignment="1" applyProtection="1">
      <alignment horizontal="center" vertical="center"/>
    </xf>
    <xf numFmtId="166" fontId="22" fillId="34" borderId="50" xfId="42" applyNumberFormat="1" applyFont="1" applyFill="1" applyBorder="1" applyAlignment="1" applyProtection="1">
      <alignment horizontal="center" vertical="center"/>
    </xf>
    <xf numFmtId="0" fontId="22" fillId="33" borderId="21" xfId="42" applyNumberFormat="1" applyFont="1" applyFill="1" applyBorder="1" applyAlignment="1" applyProtection="1">
      <alignment horizontal="center" vertical="center"/>
      <protection locked="0"/>
    </xf>
    <xf numFmtId="0" fontId="0" fillId="0" borderId="0" xfId="0" applyAlignment="1">
      <alignment vertical="center" wrapText="1"/>
    </xf>
    <xf numFmtId="0" fontId="0" fillId="0" borderId="0" xfId="0" applyAlignment="1">
      <alignment wrapText="1"/>
    </xf>
    <xf numFmtId="0" fontId="32" fillId="0" borderId="0" xfId="0" applyFont="1" applyAlignment="1">
      <alignment horizontal="left" vertical="center" wrapText="1" indent="1"/>
    </xf>
    <xf numFmtId="0" fontId="18" fillId="0" borderId="15" xfId="42" applyFont="1" applyBorder="1" applyAlignment="1" applyProtection="1">
      <alignment wrapText="1"/>
    </xf>
    <xf numFmtId="0" fontId="18" fillId="0" borderId="12" xfId="42" applyFont="1" applyBorder="1" applyAlignment="1" applyProtection="1">
      <alignment wrapText="1"/>
    </xf>
    <xf numFmtId="0" fontId="18" fillId="0" borderId="30" xfId="42" applyFont="1" applyBorder="1" applyAlignment="1" applyProtection="1">
      <alignment wrapText="1"/>
    </xf>
    <xf numFmtId="0" fontId="18" fillId="0" borderId="11" xfId="42" applyFont="1" applyBorder="1" applyAlignment="1" applyProtection="1">
      <alignment wrapText="1"/>
    </xf>
    <xf numFmtId="0" fontId="18" fillId="0" borderId="35" xfId="42" applyFont="1" applyBorder="1" applyAlignment="1" applyProtection="1">
      <alignment horizontal="left" wrapText="1"/>
    </xf>
    <xf numFmtId="0" fontId="18" fillId="0" borderId="13" xfId="42" applyFont="1" applyBorder="1" applyAlignment="1" applyProtection="1">
      <alignment horizontal="left" wrapText="1"/>
    </xf>
    <xf numFmtId="0" fontId="18" fillId="0" borderId="13" xfId="42" applyFont="1" applyBorder="1" applyAlignment="1" applyProtection="1"/>
    <xf numFmtId="0" fontId="18" fillId="0" borderId="35" xfId="0" applyFont="1" applyBorder="1" applyAlignment="1">
      <alignment horizontal="left" wrapText="1"/>
    </xf>
    <xf numFmtId="0" fontId="18" fillId="0" borderId="13" xfId="0" applyFont="1" applyBorder="1" applyAlignment="1">
      <alignment horizontal="left" wrapText="1"/>
    </xf>
    <xf numFmtId="0" fontId="33" fillId="0" borderId="0" xfId="0" applyFont="1" applyProtection="1"/>
    <xf numFmtId="0" fontId="33" fillId="33" borderId="30" xfId="0" applyFont="1" applyFill="1" applyBorder="1" applyAlignment="1" applyProtection="1">
      <alignment wrapText="1"/>
    </xf>
    <xf numFmtId="0" fontId="33" fillId="33" borderId="31" xfId="0" applyFont="1" applyFill="1" applyBorder="1" applyProtection="1"/>
    <xf numFmtId="0" fontId="33" fillId="33" borderId="25" xfId="0" applyFont="1" applyFill="1" applyBorder="1" applyProtection="1"/>
    <xf numFmtId="0" fontId="18" fillId="0" borderId="0" xfId="42" applyNumberFormat="1" applyFont="1" applyBorder="1" applyAlignment="1" applyProtection="1">
      <alignment horizontal="left" wrapText="1"/>
    </xf>
    <xf numFmtId="0" fontId="23" fillId="0" borderId="31" xfId="42" applyFont="1" applyFill="1" applyBorder="1" applyAlignment="1" applyProtection="1">
      <alignment horizontal="center" wrapText="1"/>
    </xf>
    <xf numFmtId="0" fontId="23" fillId="0" borderId="25" xfId="42" applyFont="1" applyFill="1" applyBorder="1" applyAlignment="1" applyProtection="1">
      <alignment horizontal="center" wrapText="1"/>
    </xf>
    <xf numFmtId="0" fontId="23" fillId="0" borderId="30" xfId="42" applyFont="1" applyFill="1" applyBorder="1" applyAlignment="1" applyProtection="1">
      <alignment horizontal="center" wrapText="1"/>
    </xf>
  </cellXfs>
  <cellStyles count="17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evolgde hyperlink" xfId="45" builtinId="9" hidden="1"/>
    <cellStyle name="Gevolgde hyperlink" xfId="47" builtinId="9" hidden="1"/>
    <cellStyle name="Gevolgde hyperlink" xfId="49" builtinId="9" hidden="1"/>
    <cellStyle name="Gevolgde hyperlink" xfId="51" builtinId="9" hidden="1"/>
    <cellStyle name="Gevolgde hyperlink" xfId="53" builtinId="9" hidden="1"/>
    <cellStyle name="Gevolgde hyperlink" xfId="55" builtinId="9" hidden="1"/>
    <cellStyle name="Gevolgde hyperlink" xfId="57" builtinId="9" hidden="1"/>
    <cellStyle name="Gevolgde hyperlink" xfId="59" builtinId="9" hidden="1"/>
    <cellStyle name="Gevolgde hyperlink" xfId="61" builtinId="9" hidden="1"/>
    <cellStyle name="Gevolgde hyperlink" xfId="63" builtinId="9" hidden="1"/>
    <cellStyle name="Gevolgde hyperlink" xfId="65" builtinId="9" hidden="1"/>
    <cellStyle name="Gevolgde hyperlink" xfId="67" builtinId="9" hidden="1"/>
    <cellStyle name="Gevolgde hyperlink" xfId="69" builtinId="9" hidden="1"/>
    <cellStyle name="Gevolgde hyperlink" xfId="71" builtinId="9" hidden="1"/>
    <cellStyle name="Gevolgde hyperlink" xfId="73" builtinId="9" hidden="1"/>
    <cellStyle name="Gevolgde hyperlink" xfId="75" builtinId="9" hidden="1"/>
    <cellStyle name="Gevolgde hyperlink" xfId="77" builtinId="9" hidden="1"/>
    <cellStyle name="Gevolgde hyperlink" xfId="79" builtinId="9" hidden="1"/>
    <cellStyle name="Gevolgde hyperlink" xfId="81" builtinId="9" hidden="1"/>
    <cellStyle name="Gevolgde hyperlink" xfId="83" builtinId="9" hidden="1"/>
    <cellStyle name="Gevolgde hyperlink" xfId="85" builtinId="9" hidden="1"/>
    <cellStyle name="Gevolgde hyperlink" xfId="87" builtinId="9" hidden="1"/>
    <cellStyle name="Gevolgde hyperlink" xfId="89" builtinId="9" hidden="1"/>
    <cellStyle name="Gevolgde hyperlink" xfId="91" builtinId="9" hidden="1"/>
    <cellStyle name="Gevolgde hyperlink" xfId="93" builtinId="9" hidden="1"/>
    <cellStyle name="Gevolgde hyperlink" xfId="95" builtinId="9" hidden="1"/>
    <cellStyle name="Gevolgde hyperlink" xfId="97" builtinId="9" hidden="1"/>
    <cellStyle name="Gevolgde hyperlink" xfId="99" builtinId="9" hidden="1"/>
    <cellStyle name="Gevolgde hyperlink" xfId="102" builtinId="9" hidden="1"/>
    <cellStyle name="Gevolgde hyperlink" xfId="104" builtinId="9" hidden="1"/>
    <cellStyle name="Gevolgde hyperlink" xfId="106" builtinId="9" hidden="1"/>
    <cellStyle name="Gevolgde hyperlink" xfId="108" builtinId="9" hidden="1"/>
    <cellStyle name="Gevolgde hyperlink" xfId="110" builtinId="9" hidden="1"/>
    <cellStyle name="Gevolgde hyperlink" xfId="112" builtinId="9" hidden="1"/>
    <cellStyle name="Gevolgde hyperlink" xfId="114" builtinId="9" hidden="1"/>
    <cellStyle name="Gevolgde hyperlink" xfId="116" builtinId="9" hidden="1"/>
    <cellStyle name="Gevolgde hyperlink" xfId="118" builtinId="9" hidden="1"/>
    <cellStyle name="Gevolgde hyperlink" xfId="120" builtinId="9" hidden="1"/>
    <cellStyle name="Gevolgde hyperlink" xfId="122" builtinId="9" hidden="1"/>
    <cellStyle name="Gevolgde hyperlink" xfId="124" builtinId="9" hidden="1"/>
    <cellStyle name="Gevolgde hyperlink" xfId="126" builtinId="9" hidden="1"/>
    <cellStyle name="Gevolgde hyperlink" xfId="128" builtinId="9" hidden="1"/>
    <cellStyle name="Gevolgde hyperlink" xfId="130" builtinId="9" hidden="1"/>
    <cellStyle name="Gevolgde hyperlink" xfId="132" builtinId="9" hidden="1"/>
    <cellStyle name="Gevolgde hyperlink" xfId="134" builtinId="9" hidden="1"/>
    <cellStyle name="Gevolgde hyperlink" xfId="136" builtinId="9" hidden="1"/>
    <cellStyle name="Gevolgde hyperlink" xfId="138" builtinId="9" hidden="1"/>
    <cellStyle name="Gevolgde hyperlink" xfId="140" builtinId="9" hidden="1"/>
    <cellStyle name="Gevolgde hyperlink" xfId="142" builtinId="9" hidden="1"/>
    <cellStyle name="Gevolgde hyperlink" xfId="144" builtinId="9" hidden="1"/>
    <cellStyle name="Gevolgde hyperlink" xfId="146" builtinId="9" hidden="1"/>
    <cellStyle name="Gevolgde hyperlink" xfId="148" builtinId="9" hidden="1"/>
    <cellStyle name="Gevolgde hyperlink" xfId="150" builtinId="9" hidden="1"/>
    <cellStyle name="Gevolgde hyperlink" xfId="152" builtinId="9" hidden="1"/>
    <cellStyle name="Gevolgde hyperlink" xfId="154" builtinId="9" hidden="1"/>
    <cellStyle name="Gevolgde hyperlink" xfId="156" builtinId="9" hidden="1"/>
    <cellStyle name="Gevolgde hyperlink" xfId="158" builtinId="9" hidden="1"/>
    <cellStyle name="Gevolgde hyperlink" xfId="160" builtinId="9" hidden="1"/>
    <cellStyle name="Gevolgde hyperlink" xfId="162" builtinId="9" hidden="1"/>
    <cellStyle name="Gevolgde hyperlink" xfId="164" builtinId="9" hidden="1"/>
    <cellStyle name="Gevolgde hyperlink" xfId="166" builtinId="9" hidden="1"/>
    <cellStyle name="Gevolgde hyperlink" xfId="168" builtinId="9" hidden="1"/>
    <cellStyle name="Gevolgde hyperlink" xfId="170" builtinId="9" hidden="1"/>
    <cellStyle name="Gevolgde hyperlink" xfId="172" builtinId="9" hidden="1"/>
    <cellStyle name="Gevolgde hyperlink" xfId="174" builtinId="9" hidden="1"/>
    <cellStyle name="Goed" xfId="6" builtinId="26" customBuilti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Invoer" xfId="9" builtinId="20" customBuiltin="1"/>
    <cellStyle name="Komma" xfId="100" builtinId="3"/>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Procent 2" xfId="43"/>
    <cellStyle name="Standaard" xfId="0" builtinId="0"/>
    <cellStyle name="Standaard 2" xfId="42"/>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16">
    <dxf>
      <fill>
        <patternFill patternType="lightHorizontal">
          <fgColor rgb="FFFF0000"/>
          <bgColor theme="0"/>
        </patternFill>
      </fill>
    </dxf>
    <dxf>
      <fill>
        <patternFill patternType="lightHorizontal">
          <fgColor rgb="FFFF0000"/>
          <bgColor theme="0"/>
        </patternFill>
      </fill>
    </dxf>
    <dxf>
      <font>
        <color rgb="FF006100"/>
      </font>
      <fill>
        <patternFill>
          <bgColor rgb="FFC6EFCE"/>
        </patternFill>
      </fill>
    </dxf>
    <dxf>
      <font>
        <color rgb="FF9C0006"/>
      </font>
      <fill>
        <patternFill>
          <bgColor rgb="FFFFC7CE"/>
        </patternFill>
      </fill>
    </dxf>
    <dxf>
      <fill>
        <patternFill patternType="lightHorizontal">
          <fgColor rgb="FFFF0000"/>
          <bgColor theme="0"/>
        </patternFill>
      </fill>
    </dxf>
    <dxf>
      <fill>
        <patternFill patternType="lightHorizontal">
          <fgColor rgb="FFFF0000"/>
          <bgColor theme="0"/>
        </patternFill>
      </fill>
    </dxf>
    <dxf>
      <font>
        <color rgb="FF006100"/>
      </font>
      <fill>
        <patternFill>
          <bgColor rgb="FFC6EFCE"/>
        </patternFill>
      </fill>
    </dxf>
    <dxf>
      <font>
        <color rgb="FF9C0006"/>
      </font>
      <fill>
        <patternFill>
          <bgColor rgb="FFFFC7CE"/>
        </patternFill>
      </fill>
    </dxf>
    <dxf>
      <fill>
        <patternFill patternType="lightHorizontal">
          <fgColor rgb="FFFF0000"/>
          <bgColor theme="0"/>
        </patternFill>
      </fill>
    </dxf>
    <dxf>
      <fill>
        <patternFill patternType="lightHorizontal">
          <fgColor rgb="FFFF0000"/>
          <bgColor theme="0"/>
        </patternFill>
      </fill>
    </dxf>
    <dxf>
      <font>
        <color rgb="FF006100"/>
      </font>
      <fill>
        <patternFill>
          <bgColor rgb="FFC6EFCE"/>
        </patternFill>
      </fill>
    </dxf>
    <dxf>
      <font>
        <color rgb="FF9C0006"/>
      </font>
      <fill>
        <patternFill>
          <bgColor rgb="FFFFC7CE"/>
        </patternFill>
      </fill>
    </dxf>
    <dxf>
      <fill>
        <patternFill patternType="lightHorizontal">
          <fgColor rgb="FFFF0000"/>
          <bgColor theme="0"/>
        </patternFill>
      </fill>
    </dxf>
    <dxf>
      <fill>
        <patternFill patternType="lightHorizontal">
          <fgColor rgb="FFFF0000"/>
          <bgColor theme="0"/>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177800</xdr:colOff>
      <xdr:row>2</xdr:row>
      <xdr:rowOff>12700</xdr:rowOff>
    </xdr:from>
    <xdr:to>
      <xdr:col>2</xdr:col>
      <xdr:colOff>622300</xdr:colOff>
      <xdr:row>33</xdr:row>
      <xdr:rowOff>50800</xdr:rowOff>
    </xdr:to>
    <xdr:sp macro="" textlink="">
      <xdr:nvSpPr>
        <xdr:cNvPr id="2" name="Tekstvak 1"/>
        <xdr:cNvSpPr txBox="1"/>
      </xdr:nvSpPr>
      <xdr:spPr>
        <a:xfrm>
          <a:off x="177800" y="317500"/>
          <a:ext cx="5956300" cy="476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Tx/>
            <a:buNone/>
          </a:pPr>
          <a:r>
            <a:rPr lang="nl-NL" sz="2400"/>
            <a:t>Instructies</a:t>
          </a:r>
          <a:r>
            <a:rPr lang="nl-NL" sz="1200"/>
            <a:t/>
          </a:r>
          <a:br>
            <a:rPr lang="nl-NL" sz="1200"/>
          </a:br>
          <a:endParaRPr lang="nl-NL" sz="1200"/>
        </a:p>
        <a:p>
          <a:pPr marL="171450" indent="-171450">
            <a:buFont typeface="Arial"/>
            <a:buChar char="•"/>
          </a:pPr>
          <a:r>
            <a:rPr lang="nl-NL" sz="1200"/>
            <a:t>Elke leerkracht slaat zijn/haar eigen versie van het bestand op een logische plek op.</a:t>
          </a:r>
        </a:p>
        <a:p>
          <a:pPr marL="171450" indent="-171450">
            <a:buFont typeface="Arial"/>
            <a:buChar char="•"/>
          </a:pPr>
          <a:r>
            <a:rPr lang="nl-NL" sz="1200"/>
            <a:t>In elk bestand vind u per jaargroep een tabblad. Gebruik het tabblad van uw groep.</a:t>
          </a:r>
        </a:p>
        <a:p>
          <a:pPr marL="171450" indent="-171450">
            <a:buFont typeface="Arial"/>
            <a:buChar char="•"/>
          </a:pPr>
          <a:r>
            <a:rPr lang="nl-NL" sz="1200"/>
            <a:t>U kunt gegevens invullen in de gekleurde</a:t>
          </a:r>
          <a:r>
            <a:rPr lang="nl-NL" sz="1200" baseline="0"/>
            <a:t> </a:t>
          </a:r>
          <a:r>
            <a:rPr lang="nl-NL" sz="1200"/>
            <a:t>velden. De andere velden zijn rekenvelden en kunnen niet worden bewerkt.</a:t>
          </a:r>
        </a:p>
        <a:p>
          <a:pPr marL="171450" indent="-171450">
            <a:buFont typeface="Arial"/>
            <a:buChar char="•"/>
          </a:pPr>
          <a:r>
            <a:rPr lang="nl-NL" sz="1200"/>
            <a:t>De berekening van het cijfer is exclusief</a:t>
          </a:r>
          <a:r>
            <a:rPr lang="nl-NL" sz="1200" baseline="0"/>
            <a:t> de scores van de topografievragen (vraag 15 en 16). </a:t>
          </a:r>
          <a:endParaRPr lang="nl-NL" sz="1200"/>
        </a:p>
        <a:p>
          <a:pPr marL="171450" indent="-171450">
            <a:buFont typeface="Arial"/>
            <a:buChar char="•"/>
          </a:pPr>
          <a:r>
            <a:rPr lang="nl-NL" sz="1200"/>
            <a:t>Vul de namen van de leerlingen in kolom B in.</a:t>
          </a:r>
        </a:p>
        <a:p>
          <a:pPr marL="171450" indent="-171450">
            <a:buFont typeface="Arial"/>
            <a:buChar char="•"/>
          </a:pPr>
          <a:r>
            <a:rPr lang="nl-NL" sz="1200"/>
            <a:t>Vul de toetsscores van de kinderen in (dus het aantal punten dat in totaal gehaald is in één toets)</a:t>
          </a:r>
          <a:r>
            <a:rPr lang="nl-NL" sz="1200" baseline="0"/>
            <a:t> exclusief de punten voor vraag 15 en 16. </a:t>
          </a:r>
          <a:endParaRPr lang="nl-NL" sz="1200"/>
        </a:p>
        <a:p>
          <a:pPr marL="171450" indent="-171450">
            <a:buFont typeface="Arial"/>
            <a:buChar char="•"/>
          </a:pPr>
          <a:r>
            <a:rPr lang="nl-NL" sz="1200"/>
            <a:t>NB door afronding is het bij bepaalde thema’s mogelijk dat er geen 160 maar 158,9 punten kunnen worden gehaald. Als dat het geval is, geldt voor dat thema een cijfer 10 bij een score van 158,9 en worden alle andere cijfers aldus aangepast. Hiermee wordt bij de berekening dus automatisch rekening gehouden.</a:t>
          </a:r>
        </a:p>
        <a:p>
          <a:pPr marL="171450" indent="-171450">
            <a:buFont typeface="Arial"/>
            <a:buChar char="•"/>
          </a:pPr>
          <a:r>
            <a:rPr lang="nl-NL" sz="1200"/>
            <a:t>Als u het aantal punten wilt aanpassen, waarbij de kinderen een 6 halen (bijvoorbeeld omdat de toets heel goed of juist heel slecht is gemaakt) dan kan dat door de percentages aan te passen boven de thema’s. Direct na het invoeren van een percentage zie je welke score nodig is voor een cijfer 6.</a:t>
          </a:r>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tabSelected="1" workbookViewId="0">
      <selection activeCell="A46" sqref="A46"/>
    </sheetView>
  </sheetViews>
  <sheetFormatPr defaultColWidth="11" defaultRowHeight="11.25" x14ac:dyDescent="0.15"/>
  <cols>
    <col min="1" max="1" width="66" style="152" customWidth="1"/>
  </cols>
  <sheetData>
    <row r="1" spans="1:1" ht="15" x14ac:dyDescent="0.15">
      <c r="A1" s="153"/>
    </row>
    <row r="2" spans="1:1" ht="15" x14ac:dyDescent="0.15">
      <c r="A2" s="153"/>
    </row>
    <row r="3" spans="1:1" ht="15" x14ac:dyDescent="0.15">
      <c r="A3" s="153"/>
    </row>
    <row r="4" spans="1:1" ht="15" x14ac:dyDescent="0.15">
      <c r="A4" s="153"/>
    </row>
    <row r="5" spans="1:1" ht="15" x14ac:dyDescent="0.15">
      <c r="A5" s="153"/>
    </row>
    <row r="6" spans="1:1" ht="15" x14ac:dyDescent="0.15">
      <c r="A6" s="153"/>
    </row>
    <row r="7" spans="1:1" ht="15" x14ac:dyDescent="0.15">
      <c r="A7" s="153"/>
    </row>
    <row r="8" spans="1:1" x14ac:dyDescent="0.15">
      <c r="A8" s="151"/>
    </row>
  </sheetData>
  <sheetProtection password="EE81" sheet="1" objects="1" scenarios="1" selectLockedCells="1"/>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4" tint="0.59999389629810485"/>
    <pageSetUpPr fitToPage="1"/>
  </sheetPr>
  <dimension ref="A1:W53"/>
  <sheetViews>
    <sheetView showGridLines="0" zoomScale="125" zoomScaleNormal="125" zoomScalePageLayoutView="125" workbookViewId="0">
      <pane xSplit="2" ySplit="9" topLeftCell="C10" activePane="bottomRight" state="frozen"/>
      <selection pane="topRight" activeCell="C1" sqref="C1"/>
      <selection pane="bottomLeft" activeCell="A6" sqref="A6"/>
      <selection pane="bottomRight" activeCell="B11" sqref="B11"/>
    </sheetView>
  </sheetViews>
  <sheetFormatPr defaultColWidth="8.875" defaultRowHeight="11.25" x14ac:dyDescent="0.15"/>
  <cols>
    <col min="1" max="1" width="3.125" style="29" customWidth="1"/>
    <col min="2" max="2" width="25.125" style="5" customWidth="1"/>
    <col min="3" max="3" width="7" style="30" customWidth="1"/>
    <col min="4" max="7" width="7.375" style="5" customWidth="1"/>
    <col min="8" max="8" width="7.375" style="30" customWidth="1"/>
    <col min="9" max="9" width="7.875" style="5" customWidth="1"/>
    <col min="10" max="12" width="7.375" style="5" customWidth="1"/>
    <col min="13" max="13" width="7.375" style="30" customWidth="1"/>
    <col min="14" max="17" width="7.375" style="5" customWidth="1"/>
    <col min="18" max="18" width="12" style="3" customWidth="1"/>
    <col min="19" max="19" width="21" style="4" hidden="1" customWidth="1"/>
    <col min="20" max="20" width="11.125" style="3" hidden="1" customWidth="1"/>
    <col min="21" max="21" width="8.875" style="3" customWidth="1"/>
    <col min="22" max="16384" width="8.875" style="5"/>
  </cols>
  <sheetData>
    <row r="1" spans="1:23" ht="19.5" x14ac:dyDescent="0.15">
      <c r="A1" s="100" t="s">
        <v>46</v>
      </c>
    </row>
    <row r="2" spans="1:23" ht="26.1" customHeight="1" x14ac:dyDescent="0.15">
      <c r="A2" s="100" t="s">
        <v>53</v>
      </c>
      <c r="B2" s="97"/>
      <c r="C2" s="98"/>
      <c r="D2" s="97"/>
      <c r="E2" s="97"/>
      <c r="F2" s="97"/>
      <c r="G2" s="97"/>
      <c r="H2" s="98"/>
      <c r="I2" s="97"/>
      <c r="J2" s="97"/>
      <c r="K2" s="97"/>
      <c r="L2" s="97"/>
      <c r="M2" s="98"/>
      <c r="N2" s="97"/>
      <c r="O2" s="97"/>
      <c r="P2" s="97"/>
      <c r="Q2" s="97"/>
    </row>
    <row r="3" spans="1:23" s="10" customFormat="1" ht="18.95" customHeight="1" x14ac:dyDescent="0.25">
      <c r="A3" s="99"/>
      <c r="B3" s="161" t="s">
        <v>45</v>
      </c>
      <c r="C3" s="168" t="s">
        <v>0</v>
      </c>
      <c r="D3" s="168"/>
      <c r="E3" s="168"/>
      <c r="F3" s="168"/>
      <c r="G3" s="169"/>
      <c r="H3" s="168" t="s">
        <v>47</v>
      </c>
      <c r="I3" s="168"/>
      <c r="J3" s="168"/>
      <c r="K3" s="168"/>
      <c r="L3" s="168"/>
      <c r="M3" s="170" t="s">
        <v>11</v>
      </c>
      <c r="N3" s="168"/>
      <c r="O3" s="168"/>
      <c r="P3" s="168"/>
      <c r="Q3" s="169"/>
      <c r="R3" s="134" t="s">
        <v>48</v>
      </c>
      <c r="S3" s="8"/>
      <c r="T3" s="9"/>
      <c r="U3" s="7"/>
      <c r="V3" s="7"/>
      <c r="W3" s="7"/>
    </row>
    <row r="4" spans="1:23" s="10" customFormat="1" x14ac:dyDescent="0.15">
      <c r="A4" s="84"/>
      <c r="B4" s="162" t="s">
        <v>54</v>
      </c>
      <c r="D4" s="12"/>
      <c r="E4" s="12"/>
      <c r="F4" s="12"/>
      <c r="G4" s="13"/>
      <c r="H4" s="67"/>
      <c r="I4" s="12"/>
      <c r="J4" s="12"/>
      <c r="K4" s="12"/>
      <c r="L4" s="12"/>
      <c r="M4" s="14"/>
      <c r="N4" s="12"/>
      <c r="O4" s="12"/>
      <c r="P4" s="12"/>
      <c r="Q4" s="13"/>
      <c r="R4" s="135"/>
      <c r="S4" s="8"/>
      <c r="T4" s="9"/>
      <c r="U4" s="7"/>
      <c r="V4" s="7"/>
      <c r="W4" s="7"/>
    </row>
    <row r="5" spans="1:23" s="10" customFormat="1" ht="12.95" customHeight="1" x14ac:dyDescent="0.15">
      <c r="A5" s="84"/>
      <c r="B5" s="162" t="s">
        <v>55</v>
      </c>
      <c r="C5" s="79" t="s">
        <v>44</v>
      </c>
      <c r="G5" s="75"/>
      <c r="H5" s="11" t="s">
        <v>27</v>
      </c>
      <c r="M5" s="14"/>
      <c r="N5" s="12"/>
      <c r="O5" s="12"/>
      <c r="P5" s="12"/>
      <c r="Q5" s="13"/>
      <c r="R5" s="135"/>
      <c r="S5" s="8"/>
      <c r="T5" s="9"/>
      <c r="U5" s="7"/>
      <c r="V5" s="7"/>
      <c r="W5" s="7"/>
    </row>
    <row r="6" spans="1:23" s="10" customFormat="1" ht="12.95" customHeight="1" x14ac:dyDescent="0.15">
      <c r="A6" s="78"/>
      <c r="D6" s="12"/>
      <c r="E6" s="12"/>
      <c r="F6" s="12"/>
      <c r="G6" s="13"/>
      <c r="H6" s="73">
        <v>0.7</v>
      </c>
      <c r="I6" s="73">
        <v>0.7</v>
      </c>
      <c r="J6" s="73">
        <v>0.7</v>
      </c>
      <c r="K6" s="73">
        <v>0.7</v>
      </c>
      <c r="L6" s="74">
        <v>0.7</v>
      </c>
      <c r="M6" s="14"/>
      <c r="N6" s="12"/>
      <c r="O6" s="12"/>
      <c r="P6" s="12"/>
      <c r="Q6" s="13"/>
      <c r="R6" s="135"/>
      <c r="S6" s="8"/>
      <c r="T6" s="9"/>
      <c r="U6" s="7"/>
      <c r="V6" s="7"/>
      <c r="W6" s="7"/>
    </row>
    <row r="7" spans="1:23" s="10" customFormat="1" ht="15.95" customHeight="1" x14ac:dyDescent="0.15">
      <c r="A7" s="42"/>
      <c r="B7" s="81"/>
      <c r="C7" s="79"/>
      <c r="D7" s="12"/>
      <c r="E7" s="12"/>
      <c r="G7" s="76" t="s">
        <v>28</v>
      </c>
      <c r="H7" s="66">
        <f>H6*H8</f>
        <v>111.86</v>
      </c>
      <c r="I7" s="66">
        <f t="shared" ref="I7:L7" si="0">I6*I8</f>
        <v>111.44000000000001</v>
      </c>
      <c r="J7" s="66">
        <f t="shared" si="0"/>
        <v>97.79</v>
      </c>
      <c r="K7" s="66">
        <f t="shared" si="0"/>
        <v>97.86</v>
      </c>
      <c r="L7" s="66">
        <f t="shared" si="0"/>
        <v>97.720000000000013</v>
      </c>
      <c r="M7" s="14"/>
      <c r="N7" s="12"/>
      <c r="O7" s="12"/>
      <c r="P7" s="12"/>
      <c r="Q7" s="13"/>
      <c r="R7" s="135"/>
      <c r="S7" s="8"/>
      <c r="T7" s="9"/>
      <c r="U7" s="7"/>
      <c r="V7" s="7"/>
      <c r="W7" s="7"/>
    </row>
    <row r="8" spans="1:23" s="10" customFormat="1" ht="15.95" hidden="1" customHeight="1" x14ac:dyDescent="0.15">
      <c r="A8" s="42"/>
      <c r="B8" s="65"/>
      <c r="C8" s="86"/>
      <c r="D8" s="12"/>
      <c r="E8" s="12"/>
      <c r="F8" s="12"/>
      <c r="G8" s="13"/>
      <c r="H8" s="77">
        <f>'scores 5 tm 8'!Q22</f>
        <v>159.80000000000001</v>
      </c>
      <c r="I8" s="77">
        <f>'scores 5 tm 8'!R22</f>
        <v>159.20000000000002</v>
      </c>
      <c r="J8" s="77">
        <f>'scores 5 tm 8'!S22-('scores 5 tm 8'!S20+'scores 5 tm 8'!S21)</f>
        <v>139.70000000000002</v>
      </c>
      <c r="K8" s="77">
        <f>'scores 5 tm 8'!T22-('scores 5 tm 8'!T20+'scores 5 tm 8'!T21)</f>
        <v>139.80000000000001</v>
      </c>
      <c r="L8" s="77">
        <f>'scores 5 tm 8'!U22-('scores 5 tm 8'!U20+'scores 5 tm 8'!U21)</f>
        <v>139.60000000000002</v>
      </c>
      <c r="M8" s="14"/>
      <c r="N8" s="12"/>
      <c r="O8" s="12"/>
      <c r="P8" s="12"/>
      <c r="Q8" s="13"/>
      <c r="R8" s="135"/>
      <c r="S8" s="8"/>
      <c r="T8" s="9"/>
      <c r="U8" s="7"/>
      <c r="V8" s="7"/>
      <c r="W8" s="7"/>
    </row>
    <row r="9" spans="1:23" ht="23.1" customHeight="1" x14ac:dyDescent="0.15">
      <c r="A9" s="43"/>
      <c r="B9" s="167" t="s">
        <v>59</v>
      </c>
      <c r="C9" s="68" t="s">
        <v>5</v>
      </c>
      <c r="D9" s="69" t="s">
        <v>6</v>
      </c>
      <c r="E9" s="69" t="s">
        <v>7</v>
      </c>
      <c r="F9" s="69" t="s">
        <v>8</v>
      </c>
      <c r="G9" s="70" t="s">
        <v>9</v>
      </c>
      <c r="H9" s="69" t="str">
        <f t="shared" ref="H9:Q9" si="1">C9</f>
        <v>thema 1</v>
      </c>
      <c r="I9" s="69" t="str">
        <f t="shared" si="1"/>
        <v>thema 2</v>
      </c>
      <c r="J9" s="69" t="str">
        <f t="shared" si="1"/>
        <v>thema 3</v>
      </c>
      <c r="K9" s="69" t="str">
        <f t="shared" si="1"/>
        <v>thema 4</v>
      </c>
      <c r="L9" s="69" t="str">
        <f>G9</f>
        <v>thema 5</v>
      </c>
      <c r="M9" s="71" t="str">
        <f t="shared" si="1"/>
        <v>thema 1</v>
      </c>
      <c r="N9" s="72" t="str">
        <f t="shared" si="1"/>
        <v>thema 2</v>
      </c>
      <c r="O9" s="69" t="str">
        <f t="shared" si="1"/>
        <v>thema 3</v>
      </c>
      <c r="P9" s="69" t="str">
        <f t="shared" si="1"/>
        <v>thema 4</v>
      </c>
      <c r="Q9" s="70" t="str">
        <f t="shared" si="1"/>
        <v>thema 5</v>
      </c>
      <c r="R9" s="136"/>
      <c r="S9" s="17"/>
      <c r="T9" s="18"/>
      <c r="U9" s="16"/>
      <c r="V9" s="16"/>
      <c r="W9" s="16"/>
    </row>
    <row r="10" spans="1:23" ht="26.1" customHeight="1" x14ac:dyDescent="0.15">
      <c r="A10" s="44"/>
      <c r="B10" s="19" t="s">
        <v>3</v>
      </c>
      <c r="C10" s="62" t="s">
        <v>10</v>
      </c>
      <c r="D10" s="32" t="s">
        <v>10</v>
      </c>
      <c r="E10" s="32" t="s">
        <v>10</v>
      </c>
      <c r="F10" s="32" t="s">
        <v>10</v>
      </c>
      <c r="G10" s="87" t="s">
        <v>10</v>
      </c>
      <c r="H10" s="62" t="s">
        <v>13</v>
      </c>
      <c r="I10" s="32" t="s">
        <v>13</v>
      </c>
      <c r="J10" s="32" t="s">
        <v>13</v>
      </c>
      <c r="K10" s="32" t="s">
        <v>13</v>
      </c>
      <c r="L10" s="87" t="s">
        <v>13</v>
      </c>
      <c r="M10" s="94"/>
      <c r="N10" s="33"/>
      <c r="O10" s="33"/>
      <c r="P10" s="33"/>
      <c r="Q10" s="35"/>
      <c r="R10" s="137" t="s">
        <v>13</v>
      </c>
      <c r="S10" s="17"/>
      <c r="T10" s="18"/>
      <c r="U10" s="16"/>
      <c r="V10" s="16"/>
      <c r="W10" s="16"/>
    </row>
    <row r="11" spans="1:23" ht="20.100000000000001" customHeight="1" x14ac:dyDescent="0.15">
      <c r="A11" s="45">
        <v>1</v>
      </c>
      <c r="B11" s="1"/>
      <c r="C11" s="57"/>
      <c r="D11" s="57"/>
      <c r="E11" s="57"/>
      <c r="F11" s="57"/>
      <c r="G11" s="88"/>
      <c r="H11" s="91" t="str">
        <f>IF(C11=0,"-",IF(C11&gt;$H$7,"6"+((C11-$H$7)*(4/($H$8-$H$7))),"1"+(C11*(5/$H$7))))</f>
        <v>-</v>
      </c>
      <c r="I11" s="34" t="str">
        <f>IF(D11=0,"-",IF(D11&gt;$I$7,"6"+((D11-$I$7)*(4/($I$8-$I$7))),"1"+(D11*(5/$I$7))))</f>
        <v>-</v>
      </c>
      <c r="J11" s="34" t="str">
        <f>IF(E11=0,"-",IF(E11&gt;$J$7,"6"+((E11-$J$7)*(4/($J$8-$J$7))),"1"+(E11*(5/$J$7))))</f>
        <v>-</v>
      </c>
      <c r="K11" s="34" t="str">
        <f>IF(F11=0,"-",IF(F11&gt;$K$7,"6"+((F11-$K$7)*(4/($K$8-$K$7))),"1"+(F11*(5/$K$7))))</f>
        <v>-</v>
      </c>
      <c r="L11" s="93" t="str">
        <f>IF(G11=0,"-",IF(G11&gt;$L$7,"6"+((G11-$L$7)*(4/($L$8-$L$7))),"1"+(G11*(5/$L$7))))</f>
        <v>-</v>
      </c>
      <c r="M11" s="95" t="str">
        <f>CHOOSE(FREQUENCY({0;1.01;5.43;7.01;8.01},H11),"-","onvol","vol","goed","uitst")</f>
        <v>-</v>
      </c>
      <c r="N11" s="36" t="str">
        <f>CHOOSE(FREQUENCY({0;1.01;5.43;7.01;8.01},I11),"-","onvol","vol","goed","uitst")</f>
        <v>-</v>
      </c>
      <c r="O11" s="36" t="str">
        <f>CHOOSE(FREQUENCY({0;1.01;5.43;7.01;8.01},J11),"-","onvol","vol","goed","uitst")</f>
        <v>-</v>
      </c>
      <c r="P11" s="36" t="str">
        <f>CHOOSE(FREQUENCY({0;1.01;5.43;7.01;8.01},K11),"-","onvol","vol","goed","uitst")</f>
        <v>-</v>
      </c>
      <c r="Q11" s="61" t="str">
        <f>CHOOSE(FREQUENCY({0;1.01;5.43;7.01;8.01},L11),"-","onvol","vol","goed","uitst")</f>
        <v>-</v>
      </c>
      <c r="R11" s="143" t="str">
        <f>IF(SUM(H11:L11)&gt;1,(SUM(H11:L11)/COUNT(H11:L11)),"-")</f>
        <v>-</v>
      </c>
      <c r="S11" s="20" t="s">
        <v>1</v>
      </c>
      <c r="T11" s="2">
        <v>160</v>
      </c>
      <c r="U11" s="16"/>
      <c r="V11" s="16"/>
      <c r="W11" s="16"/>
    </row>
    <row r="12" spans="1:23" ht="20.100000000000001" customHeight="1" x14ac:dyDescent="0.15">
      <c r="A12" s="45">
        <v>2</v>
      </c>
      <c r="B12" s="1"/>
      <c r="C12" s="57"/>
      <c r="D12" s="57"/>
      <c r="E12" s="57"/>
      <c r="F12" s="57"/>
      <c r="G12" s="88"/>
      <c r="H12" s="91" t="str">
        <f t="shared" ref="H12:H29" si="2">IF(C12=0,"-",IF(C12&gt;$H$7,"6"+((C12-$H$7)*(4/($H$8-$H$7))),"1"+(C12*(5/$H$7))))</f>
        <v>-</v>
      </c>
      <c r="I12" s="34" t="str">
        <f t="shared" ref="I12:I45" si="3">IF(D12=0,"-",IF(D12&gt;$I$7,"6"+((D12-$I$7)*(4/($I$8-$I$7))),"1"+(D12*(5/$I$7))))</f>
        <v>-</v>
      </c>
      <c r="J12" s="34" t="str">
        <f t="shared" ref="J12:J45" si="4">IF(E12=0,"-",IF(E12&gt;$J$7,"6"+((E12-$J$7)*(4/($J$8-$J$7))),"1"+(E12*(5/$J$7))))</f>
        <v>-</v>
      </c>
      <c r="K12" s="34" t="str">
        <f t="shared" ref="K12:K45" si="5">IF(F12=0,"-",IF(F12&gt;$K$7,"6"+((F12-$K$7)*(4/($K$8-$K$7))),"1"+(F12*(5/$K$7))))</f>
        <v>-</v>
      </c>
      <c r="L12" s="93" t="str">
        <f t="shared" ref="L12:L45" si="6">IF(G12=0,"-",IF(G12&gt;$L$7,"6"+((G12-$L$7)*(4/($L$8-$L$7))),"1"+(G12*(5/$L$7))))</f>
        <v>-</v>
      </c>
      <c r="M12" s="95" t="str">
        <f>CHOOSE(FREQUENCY({0;1.01;5.43;7.01;8.01},H12),"-","onvol","vol","goed","uitst")</f>
        <v>-</v>
      </c>
      <c r="N12" s="36" t="str">
        <f>CHOOSE(FREQUENCY({0;1.01;5.43;7.01;8.01},I12),"-","onvol","vol","goed","uitst")</f>
        <v>-</v>
      </c>
      <c r="O12" s="36" t="str">
        <f>CHOOSE(FREQUENCY({0;1.01;5.43;7.01;8.01},J12),"-","onvol","vol","goed","uitst")</f>
        <v>-</v>
      </c>
      <c r="P12" s="36" t="str">
        <f>CHOOSE(FREQUENCY({0;1.01;5.43;7.01;8.01},K12),"-","onvol","vol","goed","uitst")</f>
        <v>-</v>
      </c>
      <c r="Q12" s="61" t="str">
        <f>CHOOSE(FREQUENCY({0;1.01;5.43;7.01;8.01},L12),"-","onvol","vol","goed","uitst")</f>
        <v>-</v>
      </c>
      <c r="R12" s="143" t="str">
        <f t="shared" ref="R12:R45" si="7">IF(SUM(H12:L12)&gt;1,(SUM(H12:L12)/COUNT(H12:L12)),"-")</f>
        <v>-</v>
      </c>
      <c r="S12" s="20" t="s">
        <v>2</v>
      </c>
      <c r="T12" s="55">
        <f>T13*T11</f>
        <v>112</v>
      </c>
      <c r="U12" s="16"/>
      <c r="V12" s="16"/>
      <c r="W12" s="16"/>
    </row>
    <row r="13" spans="1:23" ht="20.100000000000001" customHeight="1" x14ac:dyDescent="0.15">
      <c r="A13" s="45">
        <v>3</v>
      </c>
      <c r="B13" s="1"/>
      <c r="C13" s="57"/>
      <c r="D13" s="57"/>
      <c r="E13" s="57"/>
      <c r="F13" s="57"/>
      <c r="G13" s="88"/>
      <c r="H13" s="91" t="str">
        <f t="shared" si="2"/>
        <v>-</v>
      </c>
      <c r="I13" s="34" t="str">
        <f t="shared" si="3"/>
        <v>-</v>
      </c>
      <c r="J13" s="34" t="str">
        <f t="shared" si="4"/>
        <v>-</v>
      </c>
      <c r="K13" s="34" t="str">
        <f t="shared" si="5"/>
        <v>-</v>
      </c>
      <c r="L13" s="93" t="str">
        <f t="shared" si="6"/>
        <v>-</v>
      </c>
      <c r="M13" s="95" t="str">
        <f>CHOOSE(FREQUENCY({0;1.01;5.43;7.01;8.01},H13),"-","onvol","vol","goed","uitst")</f>
        <v>-</v>
      </c>
      <c r="N13" s="36" t="str">
        <f>CHOOSE(FREQUENCY({0;1.01;5.43;7.01;8.01},I13),"-","onvol","vol","goed","uitst")</f>
        <v>-</v>
      </c>
      <c r="O13" s="36" t="str">
        <f>CHOOSE(FREQUENCY({0;1.01;5.43;7.01;8.01},J13),"-","onvol","vol","goed","uitst")</f>
        <v>-</v>
      </c>
      <c r="P13" s="36" t="str">
        <f>CHOOSE(FREQUENCY({0;1.01;5.43;7.01;8.01},K13),"-","onvol","vol","goed","uitst")</f>
        <v>-</v>
      </c>
      <c r="Q13" s="61" t="str">
        <f>CHOOSE(FREQUENCY({0;1.01;5.43;7.01;8.01},L13),"-","onvol","vol","goed","uitst")</f>
        <v>-</v>
      </c>
      <c r="R13" s="143" t="str">
        <f t="shared" si="7"/>
        <v>-</v>
      </c>
      <c r="S13" s="21" t="s">
        <v>15</v>
      </c>
      <c r="T13" s="56">
        <v>0.7</v>
      </c>
      <c r="U13" s="16"/>
      <c r="V13" s="16"/>
      <c r="W13" s="16"/>
    </row>
    <row r="14" spans="1:23" ht="20.100000000000001" customHeight="1" x14ac:dyDescent="0.15">
      <c r="A14" s="45">
        <v>4</v>
      </c>
      <c r="B14" s="1"/>
      <c r="C14" s="57"/>
      <c r="D14" s="57"/>
      <c r="E14" s="57"/>
      <c r="F14" s="57"/>
      <c r="G14" s="88"/>
      <c r="H14" s="91" t="str">
        <f t="shared" si="2"/>
        <v>-</v>
      </c>
      <c r="I14" s="34" t="str">
        <f t="shared" si="3"/>
        <v>-</v>
      </c>
      <c r="J14" s="34" t="str">
        <f t="shared" si="4"/>
        <v>-</v>
      </c>
      <c r="K14" s="34" t="str">
        <f t="shared" si="5"/>
        <v>-</v>
      </c>
      <c r="L14" s="93" t="str">
        <f t="shared" si="6"/>
        <v>-</v>
      </c>
      <c r="M14" s="95" t="str">
        <f>CHOOSE(FREQUENCY({0;1.01;5.43;7.01;8.01},H14),"-","onvol","vol","goed","uitst")</f>
        <v>-</v>
      </c>
      <c r="N14" s="36" t="str">
        <f>CHOOSE(FREQUENCY({0;1.01;5.43;7.01;8.01},I14),"-","onvol","vol","goed","uitst")</f>
        <v>-</v>
      </c>
      <c r="O14" s="36" t="str">
        <f>CHOOSE(FREQUENCY({0;1.01;5.43;7.01;8.01},J14),"-","onvol","vol","goed","uitst")</f>
        <v>-</v>
      </c>
      <c r="P14" s="36" t="str">
        <f>CHOOSE(FREQUENCY({0;1.01;5.43;7.01;8.01},K14),"-","onvol","vol","goed","uitst")</f>
        <v>-</v>
      </c>
      <c r="Q14" s="61" t="str">
        <f>CHOOSE(FREQUENCY({0;1.01;5.43;7.01;8.01},L14),"-","onvol","vol","goed","uitst")</f>
        <v>-</v>
      </c>
      <c r="R14" s="143" t="str">
        <f t="shared" si="7"/>
        <v>-</v>
      </c>
      <c r="S14" s="15"/>
      <c r="T14" s="22"/>
      <c r="U14" s="16"/>
      <c r="V14" s="16"/>
      <c r="W14" s="16"/>
    </row>
    <row r="15" spans="1:23" ht="20.100000000000001" customHeight="1" x14ac:dyDescent="0.15">
      <c r="A15" s="45">
        <v>5</v>
      </c>
      <c r="B15" s="1"/>
      <c r="C15" s="57"/>
      <c r="D15" s="57"/>
      <c r="E15" s="57"/>
      <c r="F15" s="57"/>
      <c r="G15" s="88"/>
      <c r="H15" s="91" t="str">
        <f t="shared" si="2"/>
        <v>-</v>
      </c>
      <c r="I15" s="34" t="str">
        <f t="shared" si="3"/>
        <v>-</v>
      </c>
      <c r="J15" s="34" t="str">
        <f t="shared" si="4"/>
        <v>-</v>
      </c>
      <c r="K15" s="34" t="str">
        <f t="shared" si="5"/>
        <v>-</v>
      </c>
      <c r="L15" s="93" t="str">
        <f t="shared" si="6"/>
        <v>-</v>
      </c>
      <c r="M15" s="95" t="str">
        <f>CHOOSE(FREQUENCY({0;1.01;5.43;7.01;8.01},H15),"-","onvol","vol","goed","uitst")</f>
        <v>-</v>
      </c>
      <c r="N15" s="36" t="str">
        <f>CHOOSE(FREQUENCY({0;1.01;5.43;7.01;8.01},I15),"-","onvol","vol","goed","uitst")</f>
        <v>-</v>
      </c>
      <c r="O15" s="36" t="str">
        <f>CHOOSE(FREQUENCY({0;1.01;5.43;7.01;8.01},J15),"-","onvol","vol","goed","uitst")</f>
        <v>-</v>
      </c>
      <c r="P15" s="36" t="str">
        <f>CHOOSE(FREQUENCY({0;1.01;5.43;7.01;8.01},K15),"-","onvol","vol","goed","uitst")</f>
        <v>-</v>
      </c>
      <c r="Q15" s="61" t="str">
        <f>CHOOSE(FREQUENCY({0;1.01;5.43;7.01;8.01},L15),"-","onvol","vol","goed","uitst")</f>
        <v>-</v>
      </c>
      <c r="R15" s="143" t="str">
        <f t="shared" si="7"/>
        <v>-</v>
      </c>
      <c r="S15" s="15"/>
      <c r="T15" s="22"/>
      <c r="U15" s="16"/>
      <c r="V15" s="16"/>
      <c r="W15" s="16"/>
    </row>
    <row r="16" spans="1:23" ht="20.100000000000001" customHeight="1" x14ac:dyDescent="0.15">
      <c r="A16" s="45">
        <v>6</v>
      </c>
      <c r="B16" s="1"/>
      <c r="C16" s="57"/>
      <c r="D16" s="57"/>
      <c r="E16" s="57"/>
      <c r="F16" s="57"/>
      <c r="G16" s="88"/>
      <c r="H16" s="91" t="str">
        <f t="shared" si="2"/>
        <v>-</v>
      </c>
      <c r="I16" s="34" t="str">
        <f t="shared" si="3"/>
        <v>-</v>
      </c>
      <c r="J16" s="34" t="str">
        <f t="shared" si="4"/>
        <v>-</v>
      </c>
      <c r="K16" s="34" t="str">
        <f t="shared" si="5"/>
        <v>-</v>
      </c>
      <c r="L16" s="93" t="str">
        <f t="shared" si="6"/>
        <v>-</v>
      </c>
      <c r="M16" s="95" t="str">
        <f>CHOOSE(FREQUENCY({0;1.01;5.43;7.01;8.01},H16),"-","onvol","vol","goed","uitst")</f>
        <v>-</v>
      </c>
      <c r="N16" s="36" t="str">
        <f>CHOOSE(FREQUENCY({0;1.01;5.43;7.01;8.01},I16),"-","onvol","vol","goed","uitst")</f>
        <v>-</v>
      </c>
      <c r="O16" s="36" t="str">
        <f>CHOOSE(FREQUENCY({0;1.01;5.43;7.01;8.01},J16),"-","onvol","vol","goed","uitst")</f>
        <v>-</v>
      </c>
      <c r="P16" s="36" t="str">
        <f>CHOOSE(FREQUENCY({0;1.01;5.43;7.01;8.01},K16),"-","onvol","vol","goed","uitst")</f>
        <v>-</v>
      </c>
      <c r="Q16" s="61" t="str">
        <f>CHOOSE(FREQUENCY({0;1.01;5.43;7.01;8.01},L16),"-","onvol","vol","goed","uitst")</f>
        <v>-</v>
      </c>
      <c r="R16" s="143" t="str">
        <f t="shared" si="7"/>
        <v>-</v>
      </c>
      <c r="S16" s="15"/>
      <c r="T16" s="22"/>
      <c r="U16" s="16"/>
      <c r="V16" s="16"/>
      <c r="W16" s="16"/>
    </row>
    <row r="17" spans="1:23" ht="20.100000000000001" customHeight="1" x14ac:dyDescent="0.15">
      <c r="A17" s="45">
        <v>7</v>
      </c>
      <c r="B17" s="1"/>
      <c r="C17" s="57"/>
      <c r="D17" s="57"/>
      <c r="E17" s="57"/>
      <c r="F17" s="57"/>
      <c r="G17" s="88"/>
      <c r="H17" s="91" t="str">
        <f t="shared" si="2"/>
        <v>-</v>
      </c>
      <c r="I17" s="34" t="str">
        <f t="shared" si="3"/>
        <v>-</v>
      </c>
      <c r="J17" s="34" t="str">
        <f t="shared" si="4"/>
        <v>-</v>
      </c>
      <c r="K17" s="34" t="str">
        <f t="shared" si="5"/>
        <v>-</v>
      </c>
      <c r="L17" s="93" t="str">
        <f t="shared" si="6"/>
        <v>-</v>
      </c>
      <c r="M17" s="95" t="str">
        <f>CHOOSE(FREQUENCY({0;1.01;5.43;7.01;8.01},H17),"-","onvol","vol","goed","uitst")</f>
        <v>-</v>
      </c>
      <c r="N17" s="36" t="str">
        <f>CHOOSE(FREQUENCY({0;1.01;5.43;7.01;8.01},I17),"-","onvol","vol","goed","uitst")</f>
        <v>-</v>
      </c>
      <c r="O17" s="36" t="str">
        <f>CHOOSE(FREQUENCY({0;1.01;5.43;7.01;8.01},J17),"-","onvol","vol","goed","uitst")</f>
        <v>-</v>
      </c>
      <c r="P17" s="36" t="str">
        <f>CHOOSE(FREQUENCY({0;1.01;5.43;7.01;8.01},K17),"-","onvol","vol","goed","uitst")</f>
        <v>-</v>
      </c>
      <c r="Q17" s="61" t="str">
        <f>CHOOSE(FREQUENCY({0;1.01;5.43;7.01;8.01},L17),"-","onvol","vol","goed","uitst")</f>
        <v>-</v>
      </c>
      <c r="R17" s="143" t="str">
        <f t="shared" si="7"/>
        <v>-</v>
      </c>
      <c r="S17" s="15"/>
      <c r="T17" s="22"/>
      <c r="U17" s="16"/>
      <c r="V17" s="16"/>
      <c r="W17" s="16"/>
    </row>
    <row r="18" spans="1:23" ht="20.100000000000001" customHeight="1" x14ac:dyDescent="0.15">
      <c r="A18" s="45">
        <v>8</v>
      </c>
      <c r="B18" s="1"/>
      <c r="C18" s="57"/>
      <c r="D18" s="57"/>
      <c r="E18" s="57"/>
      <c r="F18" s="57"/>
      <c r="G18" s="88"/>
      <c r="H18" s="91" t="str">
        <f t="shared" si="2"/>
        <v>-</v>
      </c>
      <c r="I18" s="34" t="str">
        <f t="shared" si="3"/>
        <v>-</v>
      </c>
      <c r="J18" s="34" t="str">
        <f t="shared" si="4"/>
        <v>-</v>
      </c>
      <c r="K18" s="34" t="str">
        <f t="shared" si="5"/>
        <v>-</v>
      </c>
      <c r="L18" s="93" t="str">
        <f t="shared" si="6"/>
        <v>-</v>
      </c>
      <c r="M18" s="95" t="str">
        <f>CHOOSE(FREQUENCY({0;1.01;5.43;7.01;8.01},H18),"-","onvol","vol","goed","uitst")</f>
        <v>-</v>
      </c>
      <c r="N18" s="36" t="str">
        <f>CHOOSE(FREQUENCY({0;1.01;5.43;7.01;8.01},I18),"-","onvol","vol","goed","uitst")</f>
        <v>-</v>
      </c>
      <c r="O18" s="36" t="str">
        <f>CHOOSE(FREQUENCY({0;1.01;5.43;7.01;8.01},J18),"-","onvol","vol","goed","uitst")</f>
        <v>-</v>
      </c>
      <c r="P18" s="36" t="str">
        <f>CHOOSE(FREQUENCY({0;1.01;5.43;7.01;8.01},K18),"-","onvol","vol","goed","uitst")</f>
        <v>-</v>
      </c>
      <c r="Q18" s="61" t="str">
        <f>CHOOSE(FREQUENCY({0;1.01;5.43;7.01;8.01},L18),"-","onvol","vol","goed","uitst")</f>
        <v>-</v>
      </c>
      <c r="R18" s="143" t="str">
        <f t="shared" si="7"/>
        <v>-</v>
      </c>
      <c r="S18" s="15"/>
      <c r="T18" s="22"/>
      <c r="U18" s="16"/>
      <c r="V18" s="16"/>
      <c r="W18" s="16"/>
    </row>
    <row r="19" spans="1:23" ht="20.100000000000001" customHeight="1" x14ac:dyDescent="0.15">
      <c r="A19" s="45">
        <v>9</v>
      </c>
      <c r="B19" s="1"/>
      <c r="C19" s="57"/>
      <c r="D19" s="57"/>
      <c r="E19" s="57"/>
      <c r="F19" s="57"/>
      <c r="G19" s="88"/>
      <c r="H19" s="91" t="str">
        <f t="shared" si="2"/>
        <v>-</v>
      </c>
      <c r="I19" s="34" t="str">
        <f t="shared" si="3"/>
        <v>-</v>
      </c>
      <c r="J19" s="34" t="str">
        <f t="shared" si="4"/>
        <v>-</v>
      </c>
      <c r="K19" s="34" t="str">
        <f t="shared" si="5"/>
        <v>-</v>
      </c>
      <c r="L19" s="93" t="str">
        <f t="shared" si="6"/>
        <v>-</v>
      </c>
      <c r="M19" s="95" t="str">
        <f>CHOOSE(FREQUENCY({0;1.01;5.43;7.01;8.01},H19),"-","onvol","vol","goed","uitst")</f>
        <v>-</v>
      </c>
      <c r="N19" s="36" t="str">
        <f>CHOOSE(FREQUENCY({0;1.01;5.43;7.01;8.01},I19),"-","onvol","vol","goed","uitst")</f>
        <v>-</v>
      </c>
      <c r="O19" s="36" t="str">
        <f>CHOOSE(FREQUENCY({0;1.01;5.43;7.01;8.01},J19),"-","onvol","vol","goed","uitst")</f>
        <v>-</v>
      </c>
      <c r="P19" s="36" t="str">
        <f>CHOOSE(FREQUENCY({0;1.01;5.43;7.01;8.01},K19),"-","onvol","vol","goed","uitst")</f>
        <v>-</v>
      </c>
      <c r="Q19" s="61" t="str">
        <f>CHOOSE(FREQUENCY({0;1.01;5.43;7.01;8.01},L19),"-","onvol","vol","goed","uitst")</f>
        <v>-</v>
      </c>
      <c r="R19" s="143" t="str">
        <f t="shared" si="7"/>
        <v>-</v>
      </c>
      <c r="S19" s="15"/>
      <c r="T19" s="22"/>
      <c r="U19" s="16"/>
      <c r="V19" s="16"/>
      <c r="W19" s="16"/>
    </row>
    <row r="20" spans="1:23" ht="20.100000000000001" customHeight="1" x14ac:dyDescent="0.15">
      <c r="A20" s="45">
        <v>10</v>
      </c>
      <c r="B20" s="1"/>
      <c r="C20" s="57"/>
      <c r="D20" s="57"/>
      <c r="E20" s="57"/>
      <c r="F20" s="57"/>
      <c r="G20" s="88"/>
      <c r="H20" s="91" t="str">
        <f t="shared" si="2"/>
        <v>-</v>
      </c>
      <c r="I20" s="34" t="str">
        <f t="shared" si="3"/>
        <v>-</v>
      </c>
      <c r="J20" s="34" t="str">
        <f t="shared" si="4"/>
        <v>-</v>
      </c>
      <c r="K20" s="34" t="str">
        <f t="shared" si="5"/>
        <v>-</v>
      </c>
      <c r="L20" s="93" t="str">
        <f t="shared" si="6"/>
        <v>-</v>
      </c>
      <c r="M20" s="95" t="str">
        <f>CHOOSE(FREQUENCY({0;1.01;5.43;7.01;8.01},H20),"-","onvol","vol","goed","uitst")</f>
        <v>-</v>
      </c>
      <c r="N20" s="36" t="str">
        <f>CHOOSE(FREQUENCY({0;1.01;5.43;7.01;8.01},I20),"-","onvol","vol","goed","uitst")</f>
        <v>-</v>
      </c>
      <c r="O20" s="36" t="str">
        <f>CHOOSE(FREQUENCY({0;1.01;5.43;7.01;8.01},J20),"-","onvol","vol","goed","uitst")</f>
        <v>-</v>
      </c>
      <c r="P20" s="36" t="str">
        <f>CHOOSE(FREQUENCY({0;1.01;5.43;7.01;8.01},K20),"-","onvol","vol","goed","uitst")</f>
        <v>-</v>
      </c>
      <c r="Q20" s="61" t="str">
        <f>CHOOSE(FREQUENCY({0;1.01;5.43;7.01;8.01},L20),"-","onvol","vol","goed","uitst")</f>
        <v>-</v>
      </c>
      <c r="R20" s="143" t="str">
        <f t="shared" si="7"/>
        <v>-</v>
      </c>
      <c r="S20" s="15"/>
      <c r="T20" s="22"/>
      <c r="U20" s="16"/>
      <c r="V20" s="16"/>
      <c r="W20" s="16"/>
    </row>
    <row r="21" spans="1:23" ht="20.100000000000001" customHeight="1" x14ac:dyDescent="0.15">
      <c r="A21" s="45">
        <v>11</v>
      </c>
      <c r="B21" s="1"/>
      <c r="C21" s="57"/>
      <c r="D21" s="57"/>
      <c r="E21" s="57"/>
      <c r="F21" s="57"/>
      <c r="G21" s="88"/>
      <c r="H21" s="91" t="str">
        <f t="shared" si="2"/>
        <v>-</v>
      </c>
      <c r="I21" s="34" t="str">
        <f t="shared" si="3"/>
        <v>-</v>
      </c>
      <c r="J21" s="34" t="str">
        <f t="shared" si="4"/>
        <v>-</v>
      </c>
      <c r="K21" s="34" t="str">
        <f t="shared" si="5"/>
        <v>-</v>
      </c>
      <c r="L21" s="93" t="str">
        <f t="shared" si="6"/>
        <v>-</v>
      </c>
      <c r="M21" s="95" t="str">
        <f>CHOOSE(FREQUENCY({0;1.01;5.43;7.01;8.01},H21),"-","onvol","vol","goed","uitst")</f>
        <v>-</v>
      </c>
      <c r="N21" s="36" t="str">
        <f>CHOOSE(FREQUENCY({0;1.01;5.43;7.01;8.01},I21),"-","onvol","vol","goed","uitst")</f>
        <v>-</v>
      </c>
      <c r="O21" s="36" t="str">
        <f>CHOOSE(FREQUENCY({0;1.01;5.43;7.01;8.01},J21),"-","onvol","vol","goed","uitst")</f>
        <v>-</v>
      </c>
      <c r="P21" s="36" t="str">
        <f>CHOOSE(FREQUENCY({0;1.01;5.43;7.01;8.01},K21),"-","onvol","vol","goed","uitst")</f>
        <v>-</v>
      </c>
      <c r="Q21" s="61" t="str">
        <f>CHOOSE(FREQUENCY({0;1.01;5.43;7.01;8.01},L21),"-","onvol","vol","goed","uitst")</f>
        <v>-</v>
      </c>
      <c r="R21" s="143" t="str">
        <f t="shared" si="7"/>
        <v>-</v>
      </c>
      <c r="S21" s="15"/>
      <c r="T21" s="22"/>
      <c r="U21" s="16"/>
      <c r="V21" s="16"/>
      <c r="W21" s="16"/>
    </row>
    <row r="22" spans="1:23" ht="20.100000000000001" customHeight="1" x14ac:dyDescent="0.15">
      <c r="A22" s="45">
        <v>12</v>
      </c>
      <c r="B22" s="1"/>
      <c r="C22" s="57"/>
      <c r="D22" s="57"/>
      <c r="E22" s="57"/>
      <c r="F22" s="57"/>
      <c r="G22" s="88"/>
      <c r="H22" s="91" t="str">
        <f t="shared" si="2"/>
        <v>-</v>
      </c>
      <c r="I22" s="34" t="str">
        <f t="shared" si="3"/>
        <v>-</v>
      </c>
      <c r="J22" s="34" t="str">
        <f t="shared" si="4"/>
        <v>-</v>
      </c>
      <c r="K22" s="34" t="str">
        <f t="shared" si="5"/>
        <v>-</v>
      </c>
      <c r="L22" s="93" t="str">
        <f t="shared" si="6"/>
        <v>-</v>
      </c>
      <c r="M22" s="95" t="str">
        <f>CHOOSE(FREQUENCY({0;1.01;5.43;7.01;8.01},H22),"-","onvol","vol","goed","uitst")</f>
        <v>-</v>
      </c>
      <c r="N22" s="36" t="str">
        <f>CHOOSE(FREQUENCY({0;1.01;5.43;7.01;8.01},I22),"-","onvol","vol","goed","uitst")</f>
        <v>-</v>
      </c>
      <c r="O22" s="36" t="str">
        <f>CHOOSE(FREQUENCY({0;1.01;5.43;7.01;8.01},J22),"-","onvol","vol","goed","uitst")</f>
        <v>-</v>
      </c>
      <c r="P22" s="36" t="str">
        <f>CHOOSE(FREQUENCY({0;1.01;5.43;7.01;8.01},K22),"-","onvol","vol","goed","uitst")</f>
        <v>-</v>
      </c>
      <c r="Q22" s="61" t="str">
        <f>CHOOSE(FREQUENCY({0;1.01;5.43;7.01;8.01},L22),"-","onvol","vol","goed","uitst")</f>
        <v>-</v>
      </c>
      <c r="R22" s="143" t="str">
        <f t="shared" si="7"/>
        <v>-</v>
      </c>
      <c r="S22" s="15"/>
      <c r="T22" s="22"/>
      <c r="U22" s="16"/>
      <c r="V22" s="16"/>
      <c r="W22" s="16"/>
    </row>
    <row r="23" spans="1:23" ht="20.100000000000001" customHeight="1" x14ac:dyDescent="0.15">
      <c r="A23" s="45">
        <v>13</v>
      </c>
      <c r="B23" s="1"/>
      <c r="C23" s="57"/>
      <c r="D23" s="57"/>
      <c r="E23" s="57"/>
      <c r="F23" s="57"/>
      <c r="G23" s="88"/>
      <c r="H23" s="91" t="str">
        <f t="shared" si="2"/>
        <v>-</v>
      </c>
      <c r="I23" s="34" t="str">
        <f t="shared" si="3"/>
        <v>-</v>
      </c>
      <c r="J23" s="34" t="str">
        <f t="shared" si="4"/>
        <v>-</v>
      </c>
      <c r="K23" s="34" t="str">
        <f t="shared" si="5"/>
        <v>-</v>
      </c>
      <c r="L23" s="93" t="str">
        <f t="shared" si="6"/>
        <v>-</v>
      </c>
      <c r="M23" s="95" t="str">
        <f>CHOOSE(FREQUENCY({0;1.01;5.43;7.01;8.01},H23),"-","onvol","vol","goed","uitst")</f>
        <v>-</v>
      </c>
      <c r="N23" s="36" t="str">
        <f>CHOOSE(FREQUENCY({0;1.01;5.43;7.01;8.01},I23),"-","onvol","vol","goed","uitst")</f>
        <v>-</v>
      </c>
      <c r="O23" s="36" t="str">
        <f>CHOOSE(FREQUENCY({0;1.01;5.43;7.01;8.01},J23),"-","onvol","vol","goed","uitst")</f>
        <v>-</v>
      </c>
      <c r="P23" s="36" t="str">
        <f>CHOOSE(FREQUENCY({0;1.01;5.43;7.01;8.01},K23),"-","onvol","vol","goed","uitst")</f>
        <v>-</v>
      </c>
      <c r="Q23" s="61" t="str">
        <f>CHOOSE(FREQUENCY({0;1.01;5.43;7.01;8.01},L23),"-","onvol","vol","goed","uitst")</f>
        <v>-</v>
      </c>
      <c r="R23" s="143" t="str">
        <f t="shared" si="7"/>
        <v>-</v>
      </c>
      <c r="S23" s="15"/>
      <c r="T23" s="22"/>
      <c r="U23" s="16"/>
      <c r="V23" s="16"/>
      <c r="W23" s="16"/>
    </row>
    <row r="24" spans="1:23" ht="20.100000000000001" customHeight="1" x14ac:dyDescent="0.15">
      <c r="A24" s="45">
        <v>14</v>
      </c>
      <c r="B24" s="1"/>
      <c r="C24" s="57"/>
      <c r="D24" s="57"/>
      <c r="E24" s="57"/>
      <c r="F24" s="57"/>
      <c r="G24" s="88"/>
      <c r="H24" s="91" t="str">
        <f t="shared" si="2"/>
        <v>-</v>
      </c>
      <c r="I24" s="34" t="str">
        <f t="shared" si="3"/>
        <v>-</v>
      </c>
      <c r="J24" s="34" t="str">
        <f t="shared" si="4"/>
        <v>-</v>
      </c>
      <c r="K24" s="34" t="str">
        <f t="shared" si="5"/>
        <v>-</v>
      </c>
      <c r="L24" s="93" t="str">
        <f t="shared" si="6"/>
        <v>-</v>
      </c>
      <c r="M24" s="95" t="str">
        <f>CHOOSE(FREQUENCY({0;1.01;5.43;7.01;8.01},H24),"-","onvol","vol","goed","uitst")</f>
        <v>-</v>
      </c>
      <c r="N24" s="36" t="str">
        <f>CHOOSE(FREQUENCY({0;1.01;5.43;7.01;8.01},I24),"-","onvol","vol","goed","uitst")</f>
        <v>-</v>
      </c>
      <c r="O24" s="36" t="str">
        <f>CHOOSE(FREQUENCY({0;1.01;5.43;7.01;8.01},J24),"-","onvol","vol","goed","uitst")</f>
        <v>-</v>
      </c>
      <c r="P24" s="36" t="str">
        <f>CHOOSE(FREQUENCY({0;1.01;5.43;7.01;8.01},K24),"-","onvol","vol","goed","uitst")</f>
        <v>-</v>
      </c>
      <c r="Q24" s="61" t="str">
        <f>CHOOSE(FREQUENCY({0;1.01;5.43;7.01;8.01},L24),"-","onvol","vol","goed","uitst")</f>
        <v>-</v>
      </c>
      <c r="R24" s="143" t="str">
        <f t="shared" si="7"/>
        <v>-</v>
      </c>
      <c r="S24" s="15"/>
      <c r="T24" s="22"/>
      <c r="U24" s="16"/>
      <c r="V24" s="16"/>
      <c r="W24" s="16"/>
    </row>
    <row r="25" spans="1:23" ht="20.100000000000001" customHeight="1" x14ac:dyDescent="0.15">
      <c r="A25" s="45">
        <v>15</v>
      </c>
      <c r="B25" s="1"/>
      <c r="C25" s="57"/>
      <c r="D25" s="57"/>
      <c r="E25" s="57"/>
      <c r="F25" s="57"/>
      <c r="G25" s="88"/>
      <c r="H25" s="91" t="str">
        <f t="shared" si="2"/>
        <v>-</v>
      </c>
      <c r="I25" s="34" t="str">
        <f t="shared" si="3"/>
        <v>-</v>
      </c>
      <c r="J25" s="34" t="str">
        <f t="shared" si="4"/>
        <v>-</v>
      </c>
      <c r="K25" s="34" t="str">
        <f t="shared" si="5"/>
        <v>-</v>
      </c>
      <c r="L25" s="93" t="str">
        <f t="shared" si="6"/>
        <v>-</v>
      </c>
      <c r="M25" s="95" t="str">
        <f>CHOOSE(FREQUENCY({0;1.01;5.43;7.01;8.01},H25),"-","onvol","vol","goed","uitst")</f>
        <v>-</v>
      </c>
      <c r="N25" s="36" t="str">
        <f>CHOOSE(FREQUENCY({0;1.01;5.43;7.01;8.01},I25),"-","onvol","vol","goed","uitst")</f>
        <v>-</v>
      </c>
      <c r="O25" s="36" t="str">
        <f>CHOOSE(FREQUENCY({0;1.01;5.43;7.01;8.01},J25),"-","onvol","vol","goed","uitst")</f>
        <v>-</v>
      </c>
      <c r="P25" s="36" t="str">
        <f>CHOOSE(FREQUENCY({0;1.01;5.43;7.01;8.01},K25),"-","onvol","vol","goed","uitst")</f>
        <v>-</v>
      </c>
      <c r="Q25" s="61" t="str">
        <f>CHOOSE(FREQUENCY({0;1.01;5.43;7.01;8.01},L25),"-","onvol","vol","goed","uitst")</f>
        <v>-</v>
      </c>
      <c r="R25" s="143" t="str">
        <f t="shared" si="7"/>
        <v>-</v>
      </c>
      <c r="S25" s="15"/>
      <c r="T25" s="22"/>
      <c r="U25" s="16"/>
      <c r="V25" s="16"/>
      <c r="W25" s="16"/>
    </row>
    <row r="26" spans="1:23" ht="20.100000000000001" customHeight="1" x14ac:dyDescent="0.15">
      <c r="A26" s="45">
        <v>16</v>
      </c>
      <c r="B26" s="1"/>
      <c r="C26" s="57"/>
      <c r="D26" s="57"/>
      <c r="E26" s="57"/>
      <c r="F26" s="57"/>
      <c r="G26" s="88"/>
      <c r="H26" s="91" t="str">
        <f t="shared" si="2"/>
        <v>-</v>
      </c>
      <c r="I26" s="34" t="str">
        <f>IF(D26=0,"-",IF(D26&gt;$I$7,"6"+((D26-$I$7)*(4/($I$8-$I$7))),"1"+(D26*(5/$I$7))))</f>
        <v>-</v>
      </c>
      <c r="J26" s="34" t="str">
        <f t="shared" si="4"/>
        <v>-</v>
      </c>
      <c r="K26" s="34" t="str">
        <f t="shared" si="5"/>
        <v>-</v>
      </c>
      <c r="L26" s="93" t="str">
        <f t="shared" si="6"/>
        <v>-</v>
      </c>
      <c r="M26" s="95" t="str">
        <f>CHOOSE(FREQUENCY({0;1.01;5.43;7.01;8.01},H26),"-","onvol","vol","goed","uitst")</f>
        <v>-</v>
      </c>
      <c r="N26" s="36" t="str">
        <f>CHOOSE(FREQUENCY({0;1.01;5.43;7.01;8.01},I26),"-","onvol","vol","goed","uitst")</f>
        <v>-</v>
      </c>
      <c r="O26" s="36" t="str">
        <f>CHOOSE(FREQUENCY({0;1.01;5.43;7.01;8.01},J26),"-","onvol","vol","goed","uitst")</f>
        <v>-</v>
      </c>
      <c r="P26" s="36" t="str">
        <f>CHOOSE(FREQUENCY({0;1.01;5.43;7.01;8.01},K26),"-","onvol","vol","goed","uitst")</f>
        <v>-</v>
      </c>
      <c r="Q26" s="61" t="str">
        <f>CHOOSE(FREQUENCY({0;1.01;5.43;7.01;8.01},L26),"-","onvol","vol","goed","uitst")</f>
        <v>-</v>
      </c>
      <c r="R26" s="143" t="str">
        <f t="shared" si="7"/>
        <v>-</v>
      </c>
      <c r="S26" s="15"/>
      <c r="T26" s="39"/>
      <c r="U26" s="16"/>
      <c r="V26" s="16"/>
      <c r="W26" s="16"/>
    </row>
    <row r="27" spans="1:23" ht="20.100000000000001" customHeight="1" x14ac:dyDescent="0.15">
      <c r="A27" s="45">
        <v>17</v>
      </c>
      <c r="B27" s="1"/>
      <c r="C27" s="57"/>
      <c r="D27" s="57"/>
      <c r="E27" s="57"/>
      <c r="F27" s="57"/>
      <c r="G27" s="88"/>
      <c r="H27" s="91" t="str">
        <f t="shared" si="2"/>
        <v>-</v>
      </c>
      <c r="I27" s="34" t="str">
        <f t="shared" si="3"/>
        <v>-</v>
      </c>
      <c r="J27" s="34" t="str">
        <f t="shared" si="4"/>
        <v>-</v>
      </c>
      <c r="K27" s="34" t="str">
        <f t="shared" si="5"/>
        <v>-</v>
      </c>
      <c r="L27" s="93" t="str">
        <f t="shared" si="6"/>
        <v>-</v>
      </c>
      <c r="M27" s="95" t="str">
        <f>CHOOSE(FREQUENCY({0;1.01;5.43;7.01;8.01},H27),"-","onvol","vol","goed","uitst")</f>
        <v>-</v>
      </c>
      <c r="N27" s="36" t="str">
        <f>CHOOSE(FREQUENCY({0;1.01;5.43;7.01;8.01},I27),"-","onvol","vol","goed","uitst")</f>
        <v>-</v>
      </c>
      <c r="O27" s="36" t="str">
        <f>CHOOSE(FREQUENCY({0;1.01;5.43;7.01;8.01},J27),"-","onvol","vol","goed","uitst")</f>
        <v>-</v>
      </c>
      <c r="P27" s="36" t="str">
        <f>CHOOSE(FREQUENCY({0;1.01;5.43;7.01;8.01},K27),"-","onvol","vol","goed","uitst")</f>
        <v>-</v>
      </c>
      <c r="Q27" s="61" t="str">
        <f>CHOOSE(FREQUENCY({0;1.01;5.43;7.01;8.01},L27),"-","onvol","vol","goed","uitst")</f>
        <v>-</v>
      </c>
      <c r="R27" s="143" t="str">
        <f t="shared" si="7"/>
        <v>-</v>
      </c>
      <c r="S27" s="15"/>
      <c r="T27" s="22"/>
      <c r="U27" s="16"/>
      <c r="V27" s="16"/>
      <c r="W27" s="16"/>
    </row>
    <row r="28" spans="1:23" ht="20.100000000000001" customHeight="1" x14ac:dyDescent="0.15">
      <c r="A28" s="45">
        <v>18</v>
      </c>
      <c r="B28" s="1"/>
      <c r="C28" s="57"/>
      <c r="D28" s="57"/>
      <c r="E28" s="57"/>
      <c r="F28" s="57"/>
      <c r="G28" s="88"/>
      <c r="H28" s="91" t="str">
        <f t="shared" si="2"/>
        <v>-</v>
      </c>
      <c r="I28" s="34" t="str">
        <f t="shared" si="3"/>
        <v>-</v>
      </c>
      <c r="J28" s="34" t="str">
        <f t="shared" si="4"/>
        <v>-</v>
      </c>
      <c r="K28" s="34" t="str">
        <f t="shared" si="5"/>
        <v>-</v>
      </c>
      <c r="L28" s="93" t="str">
        <f t="shared" si="6"/>
        <v>-</v>
      </c>
      <c r="M28" s="95" t="str">
        <f>CHOOSE(FREQUENCY({0;1.01;5.43;7.01;8.01},H28),"-","onvol","vol","goed","uitst")</f>
        <v>-</v>
      </c>
      <c r="N28" s="36" t="str">
        <f>CHOOSE(FREQUENCY({0;1.01;5.43;7.01;8.01},I28),"-","onvol","vol","goed","uitst")</f>
        <v>-</v>
      </c>
      <c r="O28" s="36" t="str">
        <f>CHOOSE(FREQUENCY({0;1.01;5.43;7.01;8.01},J28),"-","onvol","vol","goed","uitst")</f>
        <v>-</v>
      </c>
      <c r="P28" s="36" t="str">
        <f>CHOOSE(FREQUENCY({0;1.01;5.43;7.01;8.01},K28),"-","onvol","vol","goed","uitst")</f>
        <v>-</v>
      </c>
      <c r="Q28" s="61" t="str">
        <f>CHOOSE(FREQUENCY({0;1.01;5.43;7.01;8.01},L28),"-","onvol","vol","goed","uitst")</f>
        <v>-</v>
      </c>
      <c r="R28" s="143" t="str">
        <f t="shared" si="7"/>
        <v>-</v>
      </c>
      <c r="S28" s="15"/>
      <c r="T28" s="22"/>
      <c r="U28" s="16"/>
      <c r="V28" s="16"/>
      <c r="W28" s="16"/>
    </row>
    <row r="29" spans="1:23" ht="20.100000000000001" customHeight="1" x14ac:dyDescent="0.15">
      <c r="A29" s="45">
        <v>19</v>
      </c>
      <c r="B29" s="1"/>
      <c r="C29" s="57"/>
      <c r="D29" s="57"/>
      <c r="E29" s="57"/>
      <c r="F29" s="57"/>
      <c r="G29" s="88"/>
      <c r="H29" s="91" t="str">
        <f t="shared" si="2"/>
        <v>-</v>
      </c>
      <c r="I29" s="34" t="str">
        <f t="shared" si="3"/>
        <v>-</v>
      </c>
      <c r="J29" s="34" t="str">
        <f>IF(E29=0,"-",IF(E29&gt;$J$7,"6"+((E29-$J$7)*(4/($J$8-$J$7))),"1"+(E29*(5/$J$7))))</f>
        <v>-</v>
      </c>
      <c r="K29" s="34" t="str">
        <f t="shared" si="5"/>
        <v>-</v>
      </c>
      <c r="L29" s="93" t="str">
        <f t="shared" si="6"/>
        <v>-</v>
      </c>
      <c r="M29" s="95" t="str">
        <f>CHOOSE(FREQUENCY({0;1.01;5.43;7.01;8.01},H29),"-","onvol","vol","goed","uitst")</f>
        <v>-</v>
      </c>
      <c r="N29" s="36" t="str">
        <f>CHOOSE(FREQUENCY({0;1.01;5.43;7.01;8.01},I29),"-","onvol","vol","goed","uitst")</f>
        <v>-</v>
      </c>
      <c r="O29" s="36" t="str">
        <f>CHOOSE(FREQUENCY({0;1.01;5.43;7.01;8.01},J29),"-","onvol","vol","goed","uitst")</f>
        <v>-</v>
      </c>
      <c r="P29" s="36" t="str">
        <f>CHOOSE(FREQUENCY({0;1.01;5.43;7.01;8.01},K29),"-","onvol","vol","goed","uitst")</f>
        <v>-</v>
      </c>
      <c r="Q29" s="61" t="str">
        <f>CHOOSE(FREQUENCY({0;1.01;5.43;7.01;8.01},L29),"-","onvol","vol","goed","uitst")</f>
        <v>-</v>
      </c>
      <c r="R29" s="143" t="str">
        <f t="shared" si="7"/>
        <v>-</v>
      </c>
      <c r="S29" s="15"/>
      <c r="T29" s="22"/>
      <c r="U29" s="16"/>
      <c r="V29" s="16"/>
      <c r="W29" s="16"/>
    </row>
    <row r="30" spans="1:23" ht="20.100000000000001" customHeight="1" x14ac:dyDescent="0.15">
      <c r="A30" s="45">
        <v>20</v>
      </c>
      <c r="B30" s="1"/>
      <c r="C30" s="57"/>
      <c r="D30" s="57"/>
      <c r="E30" s="57"/>
      <c r="F30" s="57"/>
      <c r="G30" s="88"/>
      <c r="H30" s="91" t="str">
        <f>IF(C30=0,"-",IF(C30&gt;$H$7,"6"+((C30-$H$7)*(4/($H$8-$H$7))),"1"+(C30*(5/$H$7))))</f>
        <v>-</v>
      </c>
      <c r="I30" s="34" t="str">
        <f t="shared" si="3"/>
        <v>-</v>
      </c>
      <c r="J30" s="34" t="str">
        <f t="shared" si="4"/>
        <v>-</v>
      </c>
      <c r="K30" s="34" t="str">
        <f t="shared" si="5"/>
        <v>-</v>
      </c>
      <c r="L30" s="93" t="str">
        <f t="shared" si="6"/>
        <v>-</v>
      </c>
      <c r="M30" s="95" t="str">
        <f>CHOOSE(FREQUENCY({0;1.01;5.43;7.01;8.01},H30),"-","onvol","vol","goed","uitst")</f>
        <v>-</v>
      </c>
      <c r="N30" s="36" t="str">
        <f>CHOOSE(FREQUENCY({0;1.01;5.43;7.01;8.01},I30),"-","onvol","vol","goed","uitst")</f>
        <v>-</v>
      </c>
      <c r="O30" s="36" t="str">
        <f>CHOOSE(FREQUENCY({0;1.01;5.43;7.01;8.01},J30),"-","onvol","vol","goed","uitst")</f>
        <v>-</v>
      </c>
      <c r="P30" s="36" t="str">
        <f>CHOOSE(FREQUENCY({0;1.01;5.43;7.01;8.01},K30),"-","onvol","vol","goed","uitst")</f>
        <v>-</v>
      </c>
      <c r="Q30" s="61" t="str">
        <f>CHOOSE(FREQUENCY({0;1.01;5.43;7.01;8.01},L30),"-","onvol","vol","goed","uitst")</f>
        <v>-</v>
      </c>
      <c r="R30" s="143" t="str">
        <f t="shared" si="7"/>
        <v>-</v>
      </c>
      <c r="S30" s="15"/>
      <c r="T30" s="22"/>
      <c r="U30" s="16"/>
      <c r="V30" s="16"/>
      <c r="W30" s="16"/>
    </row>
    <row r="31" spans="1:23" ht="20.100000000000001" customHeight="1" x14ac:dyDescent="0.15">
      <c r="A31" s="45">
        <v>21</v>
      </c>
      <c r="B31" s="1"/>
      <c r="C31" s="57"/>
      <c r="D31" s="57"/>
      <c r="E31" s="57"/>
      <c r="F31" s="57"/>
      <c r="G31" s="88"/>
      <c r="H31" s="91" t="str">
        <f t="shared" ref="H31:H40" si="8">IF(C31=0,"-",IF(C31&gt;$H$7,"6"+((C31-$H$7)*(4/($H$8-$H$7))),"1"+(C31*(5/$H$7))))</f>
        <v>-</v>
      </c>
      <c r="I31" s="34" t="str">
        <f t="shared" si="3"/>
        <v>-</v>
      </c>
      <c r="J31" s="34" t="str">
        <f t="shared" si="4"/>
        <v>-</v>
      </c>
      <c r="K31" s="34" t="str">
        <f t="shared" si="5"/>
        <v>-</v>
      </c>
      <c r="L31" s="93" t="str">
        <f t="shared" si="6"/>
        <v>-</v>
      </c>
      <c r="M31" s="95" t="str">
        <f>CHOOSE(FREQUENCY({0;1.01;5.43;7.01;8.01},H31),"-","onvol","vol","goed","uitst")</f>
        <v>-</v>
      </c>
      <c r="N31" s="36" t="str">
        <f>CHOOSE(FREQUENCY({0;1.01;5.43;7.01;8.01},I31),"-","onvol","vol","goed","uitst")</f>
        <v>-</v>
      </c>
      <c r="O31" s="36" t="str">
        <f>CHOOSE(FREQUENCY({0;1.01;5.43;7.01;8.01},J31),"-","onvol","vol","goed","uitst")</f>
        <v>-</v>
      </c>
      <c r="P31" s="36" t="str">
        <f>CHOOSE(FREQUENCY({0;1.01;5.43;7.01;8.01},K31),"-","onvol","vol","goed","uitst")</f>
        <v>-</v>
      </c>
      <c r="Q31" s="61" t="str">
        <f>CHOOSE(FREQUENCY({0;1.01;5.43;7.01;8.01},L31),"-","onvol","vol","goed","uitst")</f>
        <v>-</v>
      </c>
      <c r="R31" s="143" t="str">
        <f t="shared" si="7"/>
        <v>-</v>
      </c>
      <c r="S31" s="15"/>
      <c r="T31" s="22"/>
      <c r="U31" s="16"/>
      <c r="V31" s="16"/>
      <c r="W31" s="16"/>
    </row>
    <row r="32" spans="1:23" ht="20.100000000000001" customHeight="1" x14ac:dyDescent="0.15">
      <c r="A32" s="45">
        <v>22</v>
      </c>
      <c r="B32" s="1"/>
      <c r="C32" s="57"/>
      <c r="D32" s="57"/>
      <c r="E32" s="57"/>
      <c r="F32" s="57"/>
      <c r="G32" s="88"/>
      <c r="H32" s="91" t="str">
        <f t="shared" si="8"/>
        <v>-</v>
      </c>
      <c r="I32" s="34" t="str">
        <f t="shared" si="3"/>
        <v>-</v>
      </c>
      <c r="J32" s="34" t="str">
        <f t="shared" si="4"/>
        <v>-</v>
      </c>
      <c r="K32" s="34" t="str">
        <f t="shared" si="5"/>
        <v>-</v>
      </c>
      <c r="L32" s="93" t="str">
        <f t="shared" si="6"/>
        <v>-</v>
      </c>
      <c r="M32" s="95" t="str">
        <f>CHOOSE(FREQUENCY({0;1.01;5.43;7.01;8.01},H32),"-","onvol","vol","goed","uitst")</f>
        <v>-</v>
      </c>
      <c r="N32" s="36" t="str">
        <f>CHOOSE(FREQUENCY({0;1.01;5.43;7.01;8.01},I32),"-","onvol","vol","goed","uitst")</f>
        <v>-</v>
      </c>
      <c r="O32" s="36" t="str">
        <f>CHOOSE(FREQUENCY({0;1.01;5.43;7.01;8.01},J32),"-","onvol","vol","goed","uitst")</f>
        <v>-</v>
      </c>
      <c r="P32" s="36" t="str">
        <f>CHOOSE(FREQUENCY({0;1.01;5.43;7.01;8.01},K32),"-","onvol","vol","goed","uitst")</f>
        <v>-</v>
      </c>
      <c r="Q32" s="61" t="str">
        <f>CHOOSE(FREQUENCY({0;1.01;5.43;7.01;8.01},L32),"-","onvol","vol","goed","uitst")</f>
        <v>-</v>
      </c>
      <c r="R32" s="143" t="str">
        <f t="shared" si="7"/>
        <v>-</v>
      </c>
      <c r="S32" s="15"/>
      <c r="T32" s="22"/>
      <c r="U32" s="16"/>
      <c r="V32" s="16"/>
      <c r="W32" s="16"/>
    </row>
    <row r="33" spans="1:23" ht="20.100000000000001" customHeight="1" x14ac:dyDescent="0.15">
      <c r="A33" s="45">
        <v>23</v>
      </c>
      <c r="B33" s="1"/>
      <c r="C33" s="57"/>
      <c r="D33" s="57"/>
      <c r="E33" s="57"/>
      <c r="F33" s="57"/>
      <c r="G33" s="88"/>
      <c r="H33" s="91" t="str">
        <f t="shared" si="8"/>
        <v>-</v>
      </c>
      <c r="I33" s="34" t="str">
        <f t="shared" si="3"/>
        <v>-</v>
      </c>
      <c r="J33" s="34" t="str">
        <f t="shared" si="4"/>
        <v>-</v>
      </c>
      <c r="K33" s="34" t="str">
        <f t="shared" si="5"/>
        <v>-</v>
      </c>
      <c r="L33" s="93" t="str">
        <f t="shared" si="6"/>
        <v>-</v>
      </c>
      <c r="M33" s="95" t="str">
        <f>CHOOSE(FREQUENCY({0;1.01;5.43;7.01;8.01},H33),"-","onvol","vol","goed","uitst")</f>
        <v>-</v>
      </c>
      <c r="N33" s="36" t="str">
        <f>CHOOSE(FREQUENCY({0;1.01;5.43;7.01;8.01},I33),"-","onvol","vol","goed","uitst")</f>
        <v>-</v>
      </c>
      <c r="O33" s="36" t="str">
        <f>CHOOSE(FREQUENCY({0;1.01;5.43;7.01;8.01},J33),"-","onvol","vol","goed","uitst")</f>
        <v>-</v>
      </c>
      <c r="P33" s="36" t="str">
        <f>CHOOSE(FREQUENCY({0;1.01;5.43;7.01;8.01},K33),"-","onvol","vol","goed","uitst")</f>
        <v>-</v>
      </c>
      <c r="Q33" s="61" t="str">
        <f>CHOOSE(FREQUENCY({0;1.01;5.43;7.01;8.01},L33),"-","onvol","vol","goed","uitst")</f>
        <v>-</v>
      </c>
      <c r="R33" s="143" t="str">
        <f t="shared" si="7"/>
        <v>-</v>
      </c>
      <c r="S33" s="15"/>
      <c r="T33" s="22"/>
      <c r="U33" s="16"/>
      <c r="V33" s="16"/>
      <c r="W33" s="16"/>
    </row>
    <row r="34" spans="1:23" ht="20.100000000000001" customHeight="1" x14ac:dyDescent="0.15">
      <c r="A34" s="45">
        <v>24</v>
      </c>
      <c r="B34" s="1"/>
      <c r="C34" s="57"/>
      <c r="D34" s="57"/>
      <c r="E34" s="57"/>
      <c r="F34" s="57"/>
      <c r="G34" s="88"/>
      <c r="H34" s="91" t="str">
        <f t="shared" si="8"/>
        <v>-</v>
      </c>
      <c r="I34" s="34" t="str">
        <f t="shared" si="3"/>
        <v>-</v>
      </c>
      <c r="J34" s="34" t="str">
        <f t="shared" si="4"/>
        <v>-</v>
      </c>
      <c r="K34" s="34" t="str">
        <f t="shared" si="5"/>
        <v>-</v>
      </c>
      <c r="L34" s="93" t="str">
        <f t="shared" si="6"/>
        <v>-</v>
      </c>
      <c r="M34" s="95" t="str">
        <f>CHOOSE(FREQUENCY({0;1.01;5.43;7.01;8.01},H34),"-","onvol","vol","goed","uitst")</f>
        <v>-</v>
      </c>
      <c r="N34" s="36" t="str">
        <f>CHOOSE(FREQUENCY({0;1.01;5.43;7.01;8.01},I34),"-","onvol","vol","goed","uitst")</f>
        <v>-</v>
      </c>
      <c r="O34" s="36" t="str">
        <f>CHOOSE(FREQUENCY({0;1.01;5.43;7.01;8.01},J34),"-","onvol","vol","goed","uitst")</f>
        <v>-</v>
      </c>
      <c r="P34" s="36" t="str">
        <f>CHOOSE(FREQUENCY({0;1.01;5.43;7.01;8.01},K34),"-","onvol","vol","goed","uitst")</f>
        <v>-</v>
      </c>
      <c r="Q34" s="61" t="str">
        <f>CHOOSE(FREQUENCY({0;1.01;5.43;7.01;8.01},L34),"-","onvol","vol","goed","uitst")</f>
        <v>-</v>
      </c>
      <c r="R34" s="143" t="str">
        <f t="shared" si="7"/>
        <v>-</v>
      </c>
      <c r="S34" s="15"/>
      <c r="T34" s="22"/>
      <c r="U34" s="16"/>
      <c r="V34" s="16"/>
      <c r="W34" s="16"/>
    </row>
    <row r="35" spans="1:23" ht="20.100000000000001" customHeight="1" x14ac:dyDescent="0.15">
      <c r="A35" s="45">
        <v>25</v>
      </c>
      <c r="B35" s="1"/>
      <c r="C35" s="57"/>
      <c r="D35" s="57"/>
      <c r="E35" s="57"/>
      <c r="F35" s="57"/>
      <c r="G35" s="88"/>
      <c r="H35" s="91" t="str">
        <f t="shared" si="8"/>
        <v>-</v>
      </c>
      <c r="I35" s="34" t="str">
        <f t="shared" si="3"/>
        <v>-</v>
      </c>
      <c r="J35" s="34" t="str">
        <f t="shared" si="4"/>
        <v>-</v>
      </c>
      <c r="K35" s="34" t="str">
        <f t="shared" si="5"/>
        <v>-</v>
      </c>
      <c r="L35" s="93" t="str">
        <f t="shared" si="6"/>
        <v>-</v>
      </c>
      <c r="M35" s="95" t="str">
        <f>CHOOSE(FREQUENCY({0;1.01;5.43;7.01;8.01},H35),"-","onvol","vol","goed","uitst")</f>
        <v>-</v>
      </c>
      <c r="N35" s="36" t="str">
        <f>CHOOSE(FREQUENCY({0;1.01;5.43;7.01;8.01},I35),"-","onvol","vol","goed","uitst")</f>
        <v>-</v>
      </c>
      <c r="O35" s="36" t="str">
        <f>CHOOSE(FREQUENCY({0;1.01;5.43;7.01;8.01},J35),"-","onvol","vol","goed","uitst")</f>
        <v>-</v>
      </c>
      <c r="P35" s="36" t="str">
        <f>CHOOSE(FREQUENCY({0;1.01;5.43;7.01;8.01},K35),"-","onvol","vol","goed","uitst")</f>
        <v>-</v>
      </c>
      <c r="Q35" s="61" t="str">
        <f>CHOOSE(FREQUENCY({0;1.01;5.43;7.01;8.01},L35),"-","onvol","vol","goed","uitst")</f>
        <v>-</v>
      </c>
      <c r="R35" s="143" t="str">
        <f t="shared" si="7"/>
        <v>-</v>
      </c>
      <c r="S35" s="15"/>
      <c r="T35" s="22"/>
      <c r="U35" s="16"/>
      <c r="V35" s="16"/>
      <c r="W35" s="16"/>
    </row>
    <row r="36" spans="1:23" ht="20.100000000000001" customHeight="1" x14ac:dyDescent="0.15">
      <c r="A36" s="45">
        <v>26</v>
      </c>
      <c r="B36" s="1"/>
      <c r="C36" s="57"/>
      <c r="D36" s="57"/>
      <c r="E36" s="57"/>
      <c r="F36" s="57"/>
      <c r="G36" s="88"/>
      <c r="H36" s="91" t="str">
        <f t="shared" si="8"/>
        <v>-</v>
      </c>
      <c r="I36" s="34" t="str">
        <f t="shared" si="3"/>
        <v>-</v>
      </c>
      <c r="J36" s="34" t="str">
        <f t="shared" si="4"/>
        <v>-</v>
      </c>
      <c r="K36" s="34" t="str">
        <f t="shared" si="5"/>
        <v>-</v>
      </c>
      <c r="L36" s="93" t="str">
        <f t="shared" si="6"/>
        <v>-</v>
      </c>
      <c r="M36" s="95" t="str">
        <f>CHOOSE(FREQUENCY({0;1.01;5.43;7.01;8.01},H36),"-","onvol","vol","goed","uitst")</f>
        <v>-</v>
      </c>
      <c r="N36" s="36" t="str">
        <f>CHOOSE(FREQUENCY({0;1.01;5.43;7.01;8.01},I36),"-","onvol","vol","goed","uitst")</f>
        <v>-</v>
      </c>
      <c r="O36" s="36" t="str">
        <f>CHOOSE(FREQUENCY({0;1.01;5.43;7.01;8.01},J36),"-","onvol","vol","goed","uitst")</f>
        <v>-</v>
      </c>
      <c r="P36" s="36" t="str">
        <f>CHOOSE(FREQUENCY({0;1.01;5.43;7.01;8.01},K36),"-","onvol","vol","goed","uitst")</f>
        <v>-</v>
      </c>
      <c r="Q36" s="61" t="str">
        <f>CHOOSE(FREQUENCY({0;1.01;5.43;7.01;8.01},L36),"-","onvol","vol","goed","uitst")</f>
        <v>-</v>
      </c>
      <c r="R36" s="143" t="str">
        <f t="shared" si="7"/>
        <v>-</v>
      </c>
      <c r="S36" s="15"/>
      <c r="T36" s="22"/>
      <c r="U36" s="16"/>
      <c r="V36" s="16"/>
      <c r="W36" s="16"/>
    </row>
    <row r="37" spans="1:23" ht="20.100000000000001" customHeight="1" x14ac:dyDescent="0.15">
      <c r="A37" s="45">
        <v>27</v>
      </c>
      <c r="B37" s="1"/>
      <c r="C37" s="57"/>
      <c r="D37" s="57"/>
      <c r="E37" s="57"/>
      <c r="F37" s="57"/>
      <c r="G37" s="88"/>
      <c r="H37" s="91" t="str">
        <f t="shared" si="8"/>
        <v>-</v>
      </c>
      <c r="I37" s="34" t="str">
        <f t="shared" si="3"/>
        <v>-</v>
      </c>
      <c r="J37" s="34" t="str">
        <f t="shared" si="4"/>
        <v>-</v>
      </c>
      <c r="K37" s="34" t="str">
        <f t="shared" si="5"/>
        <v>-</v>
      </c>
      <c r="L37" s="93" t="str">
        <f t="shared" si="6"/>
        <v>-</v>
      </c>
      <c r="M37" s="95" t="str">
        <f>CHOOSE(FREQUENCY({0;1.01;5.43;7.01;8.01},H37),"-","onvol","vol","goed","uitst")</f>
        <v>-</v>
      </c>
      <c r="N37" s="36" t="str">
        <f>CHOOSE(FREQUENCY({0;1.01;5.43;7.01;8.01},I37),"-","onvol","vol","goed","uitst")</f>
        <v>-</v>
      </c>
      <c r="O37" s="36" t="str">
        <f>CHOOSE(FREQUENCY({0;1.01;5.43;7.01;8.01},J37),"-","onvol","vol","goed","uitst")</f>
        <v>-</v>
      </c>
      <c r="P37" s="36" t="str">
        <f>CHOOSE(FREQUENCY({0;1.01;5.43;7.01;8.01},K37),"-","onvol","vol","goed","uitst")</f>
        <v>-</v>
      </c>
      <c r="Q37" s="61" t="str">
        <f>CHOOSE(FREQUENCY({0;1.01;5.43;7.01;8.01},L37),"-","onvol","vol","goed","uitst")</f>
        <v>-</v>
      </c>
      <c r="R37" s="143" t="str">
        <f t="shared" si="7"/>
        <v>-</v>
      </c>
      <c r="S37" s="15"/>
      <c r="T37" s="22"/>
      <c r="U37" s="16"/>
      <c r="V37" s="16"/>
      <c r="W37" s="16"/>
    </row>
    <row r="38" spans="1:23" ht="20.100000000000001" customHeight="1" x14ac:dyDescent="0.15">
      <c r="A38" s="45">
        <v>28</v>
      </c>
      <c r="B38" s="1"/>
      <c r="C38" s="57"/>
      <c r="D38" s="57"/>
      <c r="E38" s="57"/>
      <c r="F38" s="57"/>
      <c r="G38" s="88"/>
      <c r="H38" s="91" t="str">
        <f t="shared" si="8"/>
        <v>-</v>
      </c>
      <c r="I38" s="34" t="str">
        <f t="shared" si="3"/>
        <v>-</v>
      </c>
      <c r="J38" s="34" t="str">
        <f t="shared" si="4"/>
        <v>-</v>
      </c>
      <c r="K38" s="34" t="str">
        <f t="shared" si="5"/>
        <v>-</v>
      </c>
      <c r="L38" s="93" t="str">
        <f t="shared" si="6"/>
        <v>-</v>
      </c>
      <c r="M38" s="95" t="str">
        <f>CHOOSE(FREQUENCY({0;1.01;5.43;7.01;8.01},H38),"-","onvol","vol","goed","uitst")</f>
        <v>-</v>
      </c>
      <c r="N38" s="36" t="str">
        <f>CHOOSE(FREQUENCY({0;1.01;5.43;7.01;8.01},I38),"-","onvol","vol","goed","uitst")</f>
        <v>-</v>
      </c>
      <c r="O38" s="36" t="str">
        <f>CHOOSE(FREQUENCY({0;1.01;5.43;7.01;8.01},J38),"-","onvol","vol","goed","uitst")</f>
        <v>-</v>
      </c>
      <c r="P38" s="36" t="str">
        <f>CHOOSE(FREQUENCY({0;1.01;5.43;7.01;8.01},K38),"-","onvol","vol","goed","uitst")</f>
        <v>-</v>
      </c>
      <c r="Q38" s="61" t="str">
        <f>CHOOSE(FREQUENCY({0;1.01;5.43;7.01;8.01},L38),"-","onvol","vol","goed","uitst")</f>
        <v>-</v>
      </c>
      <c r="R38" s="143" t="str">
        <f t="shared" si="7"/>
        <v>-</v>
      </c>
      <c r="S38" s="15"/>
      <c r="T38" s="22"/>
      <c r="U38" s="16"/>
      <c r="V38" s="16"/>
      <c r="W38" s="16"/>
    </row>
    <row r="39" spans="1:23" ht="20.100000000000001" customHeight="1" x14ac:dyDescent="0.15">
      <c r="A39" s="45">
        <v>29</v>
      </c>
      <c r="B39" s="1"/>
      <c r="C39" s="58"/>
      <c r="D39" s="58"/>
      <c r="E39" s="58"/>
      <c r="F39" s="58"/>
      <c r="G39" s="89"/>
      <c r="H39" s="91" t="str">
        <f t="shared" si="8"/>
        <v>-</v>
      </c>
      <c r="I39" s="34" t="str">
        <f t="shared" si="3"/>
        <v>-</v>
      </c>
      <c r="J39" s="34" t="str">
        <f t="shared" si="4"/>
        <v>-</v>
      </c>
      <c r="K39" s="34" t="str">
        <f t="shared" si="5"/>
        <v>-</v>
      </c>
      <c r="L39" s="93" t="str">
        <f t="shared" si="6"/>
        <v>-</v>
      </c>
      <c r="M39" s="95" t="str">
        <f>CHOOSE(FREQUENCY({0;1.01;5.43;7.01;8.01},H39),"-","onvol","vol","goed","uitst")</f>
        <v>-</v>
      </c>
      <c r="N39" s="36" t="str">
        <f>CHOOSE(FREQUENCY({0;1.01;5.43;7.01;8.01},I39),"-","onvol","vol","goed","uitst")</f>
        <v>-</v>
      </c>
      <c r="O39" s="36" t="str">
        <f>CHOOSE(FREQUENCY({0;1.01;5.43;7.01;8.01},J39),"-","onvol","vol","goed","uitst")</f>
        <v>-</v>
      </c>
      <c r="P39" s="36" t="str">
        <f>CHOOSE(FREQUENCY({0;1.01;5.43;7.01;8.01},K39),"-","onvol","vol","goed","uitst")</f>
        <v>-</v>
      </c>
      <c r="Q39" s="61" t="str">
        <f>CHOOSE(FREQUENCY({0;1.01;5.43;7.01;8.01},L39),"-","onvol","vol","goed","uitst")</f>
        <v>-</v>
      </c>
      <c r="R39" s="143" t="str">
        <f t="shared" si="7"/>
        <v>-</v>
      </c>
      <c r="S39" s="15"/>
      <c r="T39" s="22"/>
      <c r="U39" s="16"/>
      <c r="V39" s="16"/>
      <c r="W39" s="16"/>
    </row>
    <row r="40" spans="1:23" ht="20.100000000000001" customHeight="1" x14ac:dyDescent="0.15">
      <c r="A40" s="45">
        <v>30</v>
      </c>
      <c r="B40" s="1"/>
      <c r="C40" s="58"/>
      <c r="D40" s="58"/>
      <c r="E40" s="58"/>
      <c r="F40" s="58"/>
      <c r="G40" s="89"/>
      <c r="H40" s="91" t="str">
        <f t="shared" si="8"/>
        <v>-</v>
      </c>
      <c r="I40" s="34" t="str">
        <f>IF(D40=0,"-",IF(D40&gt;$I$7,"6"+((D40-$I$7)*(4/($I$8-$I$7))),"1"+(D40*(5/$I$7))))</f>
        <v>-</v>
      </c>
      <c r="J40" s="34" t="str">
        <f t="shared" si="4"/>
        <v>-</v>
      </c>
      <c r="K40" s="34" t="str">
        <f t="shared" si="5"/>
        <v>-</v>
      </c>
      <c r="L40" s="93" t="str">
        <f t="shared" si="6"/>
        <v>-</v>
      </c>
      <c r="M40" s="95" t="str">
        <f>CHOOSE(FREQUENCY({0;1.01;5.43;7.01;8.01},H40),"-","onvol","vol","goed","uitst")</f>
        <v>-</v>
      </c>
      <c r="N40" s="36" t="str">
        <f>CHOOSE(FREQUENCY({0;1.01;5.43;7.01;8.01},I40),"-","onvol","vol","goed","uitst")</f>
        <v>-</v>
      </c>
      <c r="O40" s="36" t="str">
        <f>CHOOSE(FREQUENCY({0;1.01;5.43;7.01;8.01},J40),"-","onvol","vol","goed","uitst")</f>
        <v>-</v>
      </c>
      <c r="P40" s="36" t="str">
        <f>CHOOSE(FREQUENCY({0;1.01;5.43;7.01;8.01},K40),"-","onvol","vol","goed","uitst")</f>
        <v>-</v>
      </c>
      <c r="Q40" s="61" t="str">
        <f>CHOOSE(FREQUENCY({0;1.01;5.43;7.01;8.01},L40),"-","onvol","vol","goed","uitst")</f>
        <v>-</v>
      </c>
      <c r="R40" s="143" t="str">
        <f t="shared" si="7"/>
        <v>-</v>
      </c>
      <c r="S40" s="15"/>
      <c r="T40" s="22"/>
      <c r="U40" s="16"/>
      <c r="V40" s="16"/>
      <c r="W40" s="16"/>
    </row>
    <row r="41" spans="1:23" ht="20.100000000000001" customHeight="1" x14ac:dyDescent="0.15">
      <c r="A41" s="45">
        <v>31</v>
      </c>
      <c r="B41" s="1"/>
      <c r="C41" s="58"/>
      <c r="D41" s="58"/>
      <c r="E41" s="58"/>
      <c r="F41" s="58"/>
      <c r="G41" s="89"/>
      <c r="H41" s="91" t="str">
        <f>IF(C41=0,"-",IF(C41&gt;$H$7,"6"+((C41-$H$7)*(4/($H$8-$H$7))),"1"+(C41*(5/$H$7))))</f>
        <v>-</v>
      </c>
      <c r="I41" s="34" t="str">
        <f t="shared" si="3"/>
        <v>-</v>
      </c>
      <c r="J41" s="34" t="str">
        <f t="shared" si="4"/>
        <v>-</v>
      </c>
      <c r="K41" s="34" t="str">
        <f t="shared" si="5"/>
        <v>-</v>
      </c>
      <c r="L41" s="93" t="str">
        <f t="shared" si="6"/>
        <v>-</v>
      </c>
      <c r="M41" s="95" t="str">
        <f>CHOOSE(FREQUENCY({0;1.01;5.43;7.01;8.01},H41),"-","onvol","vol","goed","uitst")</f>
        <v>-</v>
      </c>
      <c r="N41" s="36" t="str">
        <f>CHOOSE(FREQUENCY({0;1.01;5.43;7.01;8.01},I41),"-","onvol","vol","goed","uitst")</f>
        <v>-</v>
      </c>
      <c r="O41" s="36" t="str">
        <f>CHOOSE(FREQUENCY({0;1.01;5.43;7.01;8.01},J41),"-","onvol","vol","goed","uitst")</f>
        <v>-</v>
      </c>
      <c r="P41" s="36" t="str">
        <f>CHOOSE(FREQUENCY({0;1.01;5.43;7.01;8.01},K41),"-","onvol","vol","goed","uitst")</f>
        <v>-</v>
      </c>
      <c r="Q41" s="61" t="str">
        <f>CHOOSE(FREQUENCY({0;1.01;5.43;7.01;8.01},L41),"-","onvol","vol","goed","uitst")</f>
        <v>-</v>
      </c>
      <c r="R41" s="143" t="str">
        <f t="shared" si="7"/>
        <v>-</v>
      </c>
      <c r="S41" s="15"/>
      <c r="T41" s="22"/>
      <c r="U41" s="16"/>
      <c r="V41" s="16"/>
      <c r="W41" s="16"/>
    </row>
    <row r="42" spans="1:23" ht="20.100000000000001" customHeight="1" x14ac:dyDescent="0.15">
      <c r="A42" s="45">
        <v>32</v>
      </c>
      <c r="B42" s="1"/>
      <c r="C42" s="58"/>
      <c r="D42" s="58"/>
      <c r="E42" s="58"/>
      <c r="F42" s="58"/>
      <c r="G42" s="89"/>
      <c r="H42" s="91" t="str">
        <f t="shared" ref="H42:H45" si="9">IF(C42=0,"-",IF(C42&gt;$H$7,"6"+((C42-$H$7)*(4/($H$8-$H$7))),"1"+(C42*(5/$H$7))))</f>
        <v>-</v>
      </c>
      <c r="I42" s="34" t="str">
        <f t="shared" si="3"/>
        <v>-</v>
      </c>
      <c r="J42" s="34" t="str">
        <f t="shared" si="4"/>
        <v>-</v>
      </c>
      <c r="K42" s="34" t="str">
        <f t="shared" si="5"/>
        <v>-</v>
      </c>
      <c r="L42" s="93" t="str">
        <f t="shared" si="6"/>
        <v>-</v>
      </c>
      <c r="M42" s="95" t="str">
        <f>CHOOSE(FREQUENCY({0;1.01;5.43;7.01;8.01},H42),"-","onvol","vol","goed","uitst")</f>
        <v>-</v>
      </c>
      <c r="N42" s="36" t="str">
        <f>CHOOSE(FREQUENCY({0;1.01;5.43;7.01;8.01},I42),"-","onvol","vol","goed","uitst")</f>
        <v>-</v>
      </c>
      <c r="O42" s="36" t="str">
        <f>CHOOSE(FREQUENCY({0;1.01;5.43;7.01;8.01},J42),"-","onvol","vol","goed","uitst")</f>
        <v>-</v>
      </c>
      <c r="P42" s="36" t="str">
        <f>CHOOSE(FREQUENCY({0;1.01;5.43;7.01;8.01},K42),"-","onvol","vol","goed","uitst")</f>
        <v>-</v>
      </c>
      <c r="Q42" s="61" t="str">
        <f>CHOOSE(FREQUENCY({0;1.01;5.43;7.01;8.01},L42),"-","onvol","vol","goed","uitst")</f>
        <v>-</v>
      </c>
      <c r="R42" s="143" t="str">
        <f t="shared" si="7"/>
        <v>-</v>
      </c>
      <c r="S42" s="15"/>
      <c r="T42" s="22"/>
      <c r="U42" s="16"/>
      <c r="V42" s="16"/>
      <c r="W42" s="16"/>
    </row>
    <row r="43" spans="1:23" ht="20.100000000000001" customHeight="1" x14ac:dyDescent="0.15">
      <c r="A43" s="45">
        <v>33</v>
      </c>
      <c r="B43" s="1"/>
      <c r="C43" s="58"/>
      <c r="D43" s="58"/>
      <c r="E43" s="58"/>
      <c r="F43" s="58"/>
      <c r="G43" s="89"/>
      <c r="H43" s="91" t="str">
        <f t="shared" si="9"/>
        <v>-</v>
      </c>
      <c r="I43" s="34" t="str">
        <f t="shared" si="3"/>
        <v>-</v>
      </c>
      <c r="J43" s="34" t="str">
        <f t="shared" si="4"/>
        <v>-</v>
      </c>
      <c r="K43" s="34" t="str">
        <f t="shared" si="5"/>
        <v>-</v>
      </c>
      <c r="L43" s="93" t="str">
        <f t="shared" si="6"/>
        <v>-</v>
      </c>
      <c r="M43" s="95" t="str">
        <f>CHOOSE(FREQUENCY({0;1.01;5.43;7.01;8.01},H43),"-","onvol","vol","goed","uitst")</f>
        <v>-</v>
      </c>
      <c r="N43" s="36" t="str">
        <f>CHOOSE(FREQUENCY({0;1.01;5.43;7.01;8.01},I43),"-","onvol","vol","goed","uitst")</f>
        <v>-</v>
      </c>
      <c r="O43" s="36" t="str">
        <f>CHOOSE(FREQUENCY({0;1.01;5.43;7.01;8.01},J43),"-","onvol","vol","goed","uitst")</f>
        <v>-</v>
      </c>
      <c r="P43" s="36" t="str">
        <f>CHOOSE(FREQUENCY({0;1.01;5.43;7.01;8.01},K43),"-","onvol","vol","goed","uitst")</f>
        <v>-</v>
      </c>
      <c r="Q43" s="61" t="str">
        <f>CHOOSE(FREQUENCY({0;1.01;5.43;7.01;8.01},L43),"-","onvol","vol","goed","uitst")</f>
        <v>-</v>
      </c>
      <c r="R43" s="143" t="str">
        <f t="shared" si="7"/>
        <v>-</v>
      </c>
      <c r="S43" s="15"/>
      <c r="T43" s="22"/>
      <c r="U43" s="16"/>
      <c r="V43" s="16"/>
      <c r="W43" s="16"/>
    </row>
    <row r="44" spans="1:23" ht="20.100000000000001" customHeight="1" x14ac:dyDescent="0.15">
      <c r="A44" s="45">
        <v>34</v>
      </c>
      <c r="B44" s="1"/>
      <c r="C44" s="58"/>
      <c r="D44" s="58"/>
      <c r="E44" s="58"/>
      <c r="F44" s="58"/>
      <c r="G44" s="89"/>
      <c r="H44" s="91" t="str">
        <f t="shared" si="9"/>
        <v>-</v>
      </c>
      <c r="I44" s="34" t="str">
        <f t="shared" si="3"/>
        <v>-</v>
      </c>
      <c r="J44" s="34" t="str">
        <f t="shared" si="4"/>
        <v>-</v>
      </c>
      <c r="K44" s="34" t="str">
        <f t="shared" si="5"/>
        <v>-</v>
      </c>
      <c r="L44" s="93" t="str">
        <f t="shared" si="6"/>
        <v>-</v>
      </c>
      <c r="M44" s="95" t="str">
        <f>CHOOSE(FREQUENCY({0;1.01;5.43;7.01;8.01},H44),"-","onvol","vol","goed","uitst")</f>
        <v>-</v>
      </c>
      <c r="N44" s="36" t="str">
        <f>CHOOSE(FREQUENCY({0;1.01;5.43;7.01;8.01},I44),"-","onvol","vol","goed","uitst")</f>
        <v>-</v>
      </c>
      <c r="O44" s="36" t="str">
        <f>CHOOSE(FREQUENCY({0;1.01;5.43;7.01;8.01},J44),"-","onvol","vol","goed","uitst")</f>
        <v>-</v>
      </c>
      <c r="P44" s="36" t="str">
        <f>CHOOSE(FREQUENCY({0;1.01;5.43;7.01;8.01},K44),"-","onvol","vol","goed","uitst")</f>
        <v>-</v>
      </c>
      <c r="Q44" s="61" t="str">
        <f>CHOOSE(FREQUENCY({0;1.01;5.43;7.01;8.01},L44),"-","onvol","vol","goed","uitst")</f>
        <v>-</v>
      </c>
      <c r="R44" s="143" t="str">
        <f t="shared" si="7"/>
        <v>-</v>
      </c>
      <c r="S44" s="15"/>
      <c r="T44" s="22"/>
      <c r="U44" s="16"/>
      <c r="V44" s="16"/>
      <c r="W44" s="16"/>
    </row>
    <row r="45" spans="1:23" ht="20.100000000000001" customHeight="1" x14ac:dyDescent="0.15">
      <c r="A45" s="46">
        <v>35</v>
      </c>
      <c r="B45" s="59"/>
      <c r="C45" s="60"/>
      <c r="D45" s="60"/>
      <c r="E45" s="60"/>
      <c r="F45" s="60"/>
      <c r="G45" s="90"/>
      <c r="H45" s="92" t="str">
        <f t="shared" si="9"/>
        <v>-</v>
      </c>
      <c r="I45" s="34" t="str">
        <f t="shared" si="3"/>
        <v>-</v>
      </c>
      <c r="J45" s="34" t="str">
        <f t="shared" si="4"/>
        <v>-</v>
      </c>
      <c r="K45" s="34" t="str">
        <f t="shared" si="5"/>
        <v>-</v>
      </c>
      <c r="L45" s="93" t="str">
        <f t="shared" si="6"/>
        <v>-</v>
      </c>
      <c r="M45" s="96" t="str">
        <f>CHOOSE(FREQUENCY({0;1.01;5.43;7.01;8.01},H45),"-","onvol","vol","goed","uitst")</f>
        <v>-</v>
      </c>
      <c r="N45" s="36" t="str">
        <f>CHOOSE(FREQUENCY({0;1.01;5.43;7.01;8.01},I45),"-","onvol","vol","goed","uitst")</f>
        <v>-</v>
      </c>
      <c r="O45" s="36" t="str">
        <f>CHOOSE(FREQUENCY({0;1.01;5.43;7.01;8.01},J45),"-","onvol","vol","goed","uitst")</f>
        <v>-</v>
      </c>
      <c r="P45" s="36" t="str">
        <f>CHOOSE(FREQUENCY({0;1.01;5.43;7.01;8.01},K45),"-","onvol","vol","goed","uitst")</f>
        <v>-</v>
      </c>
      <c r="Q45" s="85" t="str">
        <f>CHOOSE(FREQUENCY({0;1.01;5.43;7.01;8.01},L45),"-","onvol","vol","goed","uitst")</f>
        <v>-</v>
      </c>
      <c r="R45" s="144" t="str">
        <f t="shared" si="7"/>
        <v>-</v>
      </c>
      <c r="S45" s="15"/>
      <c r="T45" s="22"/>
      <c r="U45" s="16"/>
      <c r="V45" s="16"/>
      <c r="W45" s="16"/>
    </row>
    <row r="46" spans="1:23" ht="20.100000000000001" customHeight="1" thickBot="1" x14ac:dyDescent="0.2">
      <c r="A46" s="47"/>
      <c r="B46" s="48" t="s">
        <v>4</v>
      </c>
      <c r="C46" s="133" t="str">
        <f>IF(SUM(C11:C45)&gt;1,SUM(C11:C45)/COUNTA(C11:C45),"-")</f>
        <v>-</v>
      </c>
      <c r="D46" s="133" t="str">
        <f>IF(SUM(D11:D45)&gt;1,SUM(D11:D45)/COUNTA(D11:D45),"-")</f>
        <v>-</v>
      </c>
      <c r="E46" s="133" t="str">
        <f t="shared" ref="E46:G46" si="10">IF(SUM(E11:E45)&gt;1,SUM(E11:E45)/COUNTA(E11:E45),"-")</f>
        <v>-</v>
      </c>
      <c r="F46" s="133" t="str">
        <f t="shared" si="10"/>
        <v>-</v>
      </c>
      <c r="G46" s="133" t="str">
        <f t="shared" si="10"/>
        <v>-</v>
      </c>
      <c r="H46" s="37"/>
      <c r="I46" s="37"/>
      <c r="J46" s="37"/>
      <c r="K46" s="37"/>
      <c r="L46" s="37"/>
      <c r="M46" s="37"/>
      <c r="N46" s="38"/>
      <c r="O46" s="38"/>
      <c r="P46" s="38"/>
      <c r="Q46" s="49"/>
      <c r="R46" s="145"/>
      <c r="S46" s="15"/>
      <c r="T46" s="22"/>
      <c r="U46" s="16"/>
      <c r="V46" s="16"/>
      <c r="W46" s="16"/>
    </row>
    <row r="47" spans="1:23" ht="20.100000000000001" customHeight="1" thickTop="1" x14ac:dyDescent="0.15">
      <c r="A47" s="45"/>
      <c r="B47" s="31" t="s">
        <v>12</v>
      </c>
      <c r="C47" s="34"/>
      <c r="D47" s="34"/>
      <c r="E47" s="34"/>
      <c r="F47" s="34"/>
      <c r="G47" s="34"/>
      <c r="H47" s="41" t="str">
        <f>IF(SUM(C11:C45)&gt;1,AVERAGE(H11:H45),"-")</f>
        <v>-</v>
      </c>
      <c r="I47" s="41" t="str">
        <f t="shared" ref="I47:L47" si="11">IF(SUM(D11:D45)&gt;1,AVERAGE(I11:I45),"-")</f>
        <v>-</v>
      </c>
      <c r="J47" s="41" t="str">
        <f t="shared" si="11"/>
        <v>-</v>
      </c>
      <c r="K47" s="41" t="str">
        <f>IF(SUM(F11:F45)&gt;1,AVERAGE(K11:K45),"-")</f>
        <v>-</v>
      </c>
      <c r="L47" s="41" t="str">
        <f t="shared" si="11"/>
        <v>-</v>
      </c>
      <c r="M47" s="34" t="str">
        <f>CHOOSE(FREQUENCY({0;1.01;5.43;7.01;8.01},H47),"-","onvol","vol","goed","uitst")</f>
        <v>-</v>
      </c>
      <c r="N47" s="34" t="str">
        <f>CHOOSE(FREQUENCY({0;1.01;5.43;7.01;8.01},I47),"-","onvol","vol","goed","uitst")</f>
        <v>-</v>
      </c>
      <c r="O47" s="34" t="str">
        <f>CHOOSE(FREQUENCY({0;1.01;5.43;7.01;8.01},J47),"-","onvol","vol","goed","uitst")</f>
        <v>-</v>
      </c>
      <c r="P47" s="34" t="str">
        <f>CHOOSE(FREQUENCY({0;1.01;5.43;7.01;8.01},K47),"-","onvol","vol","goed","uitst")</f>
        <v>-</v>
      </c>
      <c r="Q47" s="148" t="str">
        <f>CHOOSE(FREQUENCY({0;1.01;5.43;7.01;8.01},L47),"-","onvol","vol","goed","uitst")</f>
        <v>-</v>
      </c>
      <c r="R47" s="149" t="str">
        <f>IF(SUM(R11:R45)&gt;1,AVERAGE(R11:R45),"-")</f>
        <v>-</v>
      </c>
      <c r="S47" s="15"/>
      <c r="T47" s="22"/>
      <c r="U47" s="16"/>
      <c r="V47" s="16"/>
      <c r="W47" s="16"/>
    </row>
    <row r="48" spans="1:23" s="28" customFormat="1" ht="18.95" customHeight="1" x14ac:dyDescent="0.15">
      <c r="A48" s="50"/>
      <c r="B48" s="23"/>
      <c r="C48" s="24" t="str">
        <f>IF(C51=0,"OK","Fout")</f>
        <v>OK</v>
      </c>
      <c r="D48" s="24" t="str">
        <f t="shared" ref="D48:L48" si="12">IF(D51=0,"OK","Fout")</f>
        <v>OK</v>
      </c>
      <c r="E48" s="24" t="str">
        <f t="shared" si="12"/>
        <v>OK</v>
      </c>
      <c r="F48" s="24" t="str">
        <f t="shared" si="12"/>
        <v>OK</v>
      </c>
      <c r="G48" s="24" t="str">
        <f t="shared" si="12"/>
        <v>OK</v>
      </c>
      <c r="H48" s="24" t="str">
        <f>IF(H51=0,"OK","Fout")</f>
        <v>OK</v>
      </c>
      <c r="I48" s="24" t="str">
        <f t="shared" si="12"/>
        <v>OK</v>
      </c>
      <c r="J48" s="24" t="str">
        <f t="shared" si="12"/>
        <v>OK</v>
      </c>
      <c r="K48" s="24" t="str">
        <f t="shared" si="12"/>
        <v>OK</v>
      </c>
      <c r="L48" s="24" t="str">
        <f t="shared" si="12"/>
        <v>OK</v>
      </c>
      <c r="M48" s="24"/>
      <c r="N48" s="24"/>
      <c r="O48" s="24"/>
      <c r="P48" s="24"/>
      <c r="Q48" s="83"/>
      <c r="R48" s="146"/>
      <c r="S48" s="26"/>
      <c r="T48" s="27"/>
      <c r="U48" s="25"/>
      <c r="V48" s="25"/>
      <c r="W48" s="25"/>
    </row>
    <row r="49" spans="1:23" s="27" customFormat="1" ht="17.100000000000001" customHeight="1" x14ac:dyDescent="0.15">
      <c r="A49" s="51"/>
      <c r="B49" s="52"/>
      <c r="C49" s="53" t="s">
        <v>14</v>
      </c>
      <c r="D49" s="52"/>
      <c r="E49" s="52"/>
      <c r="F49" s="52"/>
      <c r="G49" s="52"/>
      <c r="H49" s="52"/>
      <c r="I49" s="52"/>
      <c r="J49" s="52"/>
      <c r="K49" s="52"/>
      <c r="L49" s="52"/>
      <c r="M49" s="52"/>
      <c r="N49" s="52"/>
      <c r="O49" s="52"/>
      <c r="P49" s="52"/>
      <c r="Q49" s="54"/>
      <c r="R49" s="147"/>
      <c r="S49" s="26"/>
      <c r="U49" s="25"/>
      <c r="V49" s="25"/>
      <c r="W49" s="25"/>
    </row>
    <row r="50" spans="1:23" hidden="1" x14ac:dyDescent="0.15">
      <c r="A50" s="29">
        <f>COUNTA($B$11:$B$45)</f>
        <v>0</v>
      </c>
      <c r="C50" s="30">
        <f>COUNTA(C11:C45)</f>
        <v>0</v>
      </c>
      <c r="D50" s="30">
        <f t="shared" ref="D50:G50" si="13">COUNTA(D11:D45)</f>
        <v>0</v>
      </c>
      <c r="E50" s="30">
        <f t="shared" si="13"/>
        <v>0</v>
      </c>
      <c r="F50" s="30">
        <f t="shared" si="13"/>
        <v>0</v>
      </c>
      <c r="G50" s="30">
        <f t="shared" si="13"/>
        <v>0</v>
      </c>
      <c r="H50" s="30">
        <f>COUNT(H11:H45)</f>
        <v>0</v>
      </c>
      <c r="I50" s="30">
        <f t="shared" ref="I50:L50" si="14">COUNT(I11:I45)</f>
        <v>0</v>
      </c>
      <c r="J50" s="30">
        <f t="shared" si="14"/>
        <v>0</v>
      </c>
      <c r="K50" s="30">
        <f t="shared" si="14"/>
        <v>0</v>
      </c>
      <c r="L50" s="30">
        <f t="shared" si="14"/>
        <v>0</v>
      </c>
      <c r="N50" s="30"/>
      <c r="O50" s="30"/>
      <c r="P50" s="30"/>
      <c r="Q50" s="30"/>
    </row>
    <row r="51" spans="1:23" hidden="1" x14ac:dyDescent="0.15">
      <c r="C51" s="30">
        <f>$A$50-C50</f>
        <v>0</v>
      </c>
      <c r="D51" s="30">
        <f t="shared" ref="D51:G51" si="15">$A$50-D50</f>
        <v>0</v>
      </c>
      <c r="E51" s="30">
        <f t="shared" si="15"/>
        <v>0</v>
      </c>
      <c r="F51" s="30">
        <f t="shared" si="15"/>
        <v>0</v>
      </c>
      <c r="G51" s="30">
        <f t="shared" si="15"/>
        <v>0</v>
      </c>
      <c r="H51" s="30">
        <f>$A$50-H50</f>
        <v>0</v>
      </c>
      <c r="I51" s="30">
        <f t="shared" ref="I51:L51" si="16">$A$50-I50</f>
        <v>0</v>
      </c>
      <c r="J51" s="30">
        <f t="shared" si="16"/>
        <v>0</v>
      </c>
      <c r="K51" s="30">
        <f t="shared" si="16"/>
        <v>0</v>
      </c>
      <c r="L51" s="30">
        <f t="shared" si="16"/>
        <v>0</v>
      </c>
      <c r="N51" s="30"/>
      <c r="O51" s="30"/>
      <c r="P51" s="30"/>
      <c r="Q51" s="30"/>
    </row>
    <row r="53" spans="1:23" x14ac:dyDescent="0.15">
      <c r="D53" s="30"/>
    </row>
  </sheetData>
  <sheetProtection password="EE81" sheet="1" objects="1" scenarios="1" selectLockedCells="1"/>
  <mergeCells count="3">
    <mergeCell ref="C3:G3"/>
    <mergeCell ref="H3:L3"/>
    <mergeCell ref="M3:Q3"/>
  </mergeCells>
  <phoneticPr fontId="19" type="noConversion"/>
  <conditionalFormatting sqref="C48:Q48">
    <cfRule type="containsText" dxfId="15" priority="4" stopIfTrue="1" operator="containsText" text="Fout">
      <formula>NOT(ISERROR(SEARCH("Fout",C48)))</formula>
    </cfRule>
    <cfRule type="containsText" dxfId="14" priority="5" stopIfTrue="1" operator="containsText" text="OK">
      <formula>NOT(ISERROR(SEARCH("OK",C48)))</formula>
    </cfRule>
  </conditionalFormatting>
  <conditionalFormatting sqref="C17:G45">
    <cfRule type="expression" dxfId="13" priority="2">
      <formula>OR(AND(COUNTA(C$9:C$58)&gt;0,NOT(ISBLANK($B17)),ISBLANK(C17)), AND(NOT(ISBLANK(C17)), ISBLANK($B17)))</formula>
    </cfRule>
  </conditionalFormatting>
  <conditionalFormatting sqref="C11:G45">
    <cfRule type="expression" dxfId="12" priority="1">
      <formula>OR(AND(COUNTA(C$11:C$45)&gt;0,NOT(ISBLANK($B11)),ISBLANK(C11)), AND(NOT(ISBLANK(C11)), ISBLANK($B11)))</formula>
    </cfRule>
  </conditionalFormatting>
  <dataValidations count="1">
    <dataValidation type="decimal" errorStyle="warning" allowBlank="1" showInputMessage="1" showErrorMessage="1" errorTitle="te hoge score" sqref="H12:L12">
      <formula1>0</formula1>
      <formula2>10</formula2>
    </dataValidation>
  </dataValidations>
  <printOptions horizontalCentered="1"/>
  <pageMargins left="0.35000000000000003" right="0.35000000000000003" top="0.67" bottom="0.67" header="0.31" footer="0.31"/>
  <pageSetup paperSize="9" scale="60" orientation="portrait"/>
  <headerFooter alignWithMargins="0">
    <oddHeader>&amp;L&amp;K000000Argus Clou&amp;R&amp;K000000&amp;A</oddHeader>
    <oddFooter>&amp;L&amp;K000000© 2012 - Malmberg, Den Bosch&amp;R&amp;K000000&amp;D</oddFooter>
  </headerFooter>
  <colBreaks count="1" manualBreakCount="1">
    <brk id="17" max="1048575" man="1"/>
  </col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4" tint="0.59999389629810485"/>
    <pageSetUpPr fitToPage="1"/>
  </sheetPr>
  <dimension ref="A1:W53"/>
  <sheetViews>
    <sheetView showGridLines="0" zoomScale="125" zoomScaleNormal="125" zoomScalePageLayoutView="125" workbookViewId="0">
      <pane xSplit="2" ySplit="9" topLeftCell="C10" activePane="bottomRight" state="frozen"/>
      <selection pane="topRight" activeCell="C1" sqref="C1"/>
      <selection pane="bottomLeft" activeCell="A6" sqref="A6"/>
      <selection pane="bottomRight" activeCell="B11" sqref="B11"/>
    </sheetView>
  </sheetViews>
  <sheetFormatPr defaultColWidth="8.875" defaultRowHeight="11.25" x14ac:dyDescent="0.15"/>
  <cols>
    <col min="1" max="1" width="3.125" style="29" customWidth="1"/>
    <col min="2" max="2" width="27" style="5" customWidth="1"/>
    <col min="3" max="3" width="7" style="30" customWidth="1"/>
    <col min="4" max="7" width="7.375" style="5" customWidth="1"/>
    <col min="8" max="8" width="7.375" style="30" customWidth="1"/>
    <col min="9" max="9" width="7.875" style="5" customWidth="1"/>
    <col min="10" max="12" width="7.375" style="5" customWidth="1"/>
    <col min="13" max="13" width="7.375" style="30" customWidth="1"/>
    <col min="14" max="17" width="7.375" style="5" customWidth="1"/>
    <col min="18" max="18" width="11.125" style="3" customWidth="1"/>
    <col min="19" max="19" width="21" style="4" hidden="1" customWidth="1"/>
    <col min="20" max="20" width="4.375" style="3" hidden="1" customWidth="1"/>
    <col min="21" max="21" width="8.875" style="3" hidden="1" customWidth="1"/>
    <col min="22" max="16384" width="8.875" style="5"/>
  </cols>
  <sheetData>
    <row r="1" spans="1:23" ht="19.5" x14ac:dyDescent="0.15">
      <c r="A1" s="100" t="s">
        <v>46</v>
      </c>
    </row>
    <row r="2" spans="1:23" ht="24" customHeight="1" x14ac:dyDescent="0.15">
      <c r="A2" s="100" t="s">
        <v>57</v>
      </c>
      <c r="B2" s="97"/>
      <c r="C2" s="98"/>
      <c r="D2" s="97"/>
      <c r="E2" s="97"/>
      <c r="F2" s="97"/>
      <c r="G2" s="97"/>
      <c r="H2" s="98"/>
      <c r="I2" s="97"/>
      <c r="J2" s="97"/>
      <c r="K2" s="97"/>
      <c r="L2" s="97"/>
      <c r="M2" s="98"/>
      <c r="N2" s="97"/>
      <c r="O2" s="97"/>
      <c r="P2" s="97"/>
      <c r="Q2" s="97"/>
    </row>
    <row r="3" spans="1:23" s="10" customFormat="1" ht="22.5" customHeight="1" x14ac:dyDescent="0.25">
      <c r="A3" s="99"/>
      <c r="B3" s="161" t="s">
        <v>45</v>
      </c>
      <c r="C3" s="168" t="s">
        <v>0</v>
      </c>
      <c r="D3" s="168"/>
      <c r="E3" s="168"/>
      <c r="F3" s="168"/>
      <c r="G3" s="169"/>
      <c r="H3" s="168" t="s">
        <v>47</v>
      </c>
      <c r="I3" s="168"/>
      <c r="J3" s="168"/>
      <c r="K3" s="168"/>
      <c r="L3" s="168"/>
      <c r="M3" s="170" t="s">
        <v>11</v>
      </c>
      <c r="N3" s="168"/>
      <c r="O3" s="168"/>
      <c r="P3" s="168"/>
      <c r="Q3" s="169"/>
      <c r="R3" s="134" t="s">
        <v>48</v>
      </c>
      <c r="S3" s="8"/>
      <c r="T3" s="9"/>
      <c r="U3" s="7"/>
      <c r="V3" s="7"/>
      <c r="W3" s="7"/>
    </row>
    <row r="4" spans="1:23" s="10" customFormat="1" x14ac:dyDescent="0.15">
      <c r="A4" s="84"/>
      <c r="B4" s="162" t="s">
        <v>49</v>
      </c>
      <c r="D4" s="12"/>
      <c r="E4" s="12"/>
      <c r="F4" s="12"/>
      <c r="G4" s="13"/>
      <c r="H4" s="67"/>
      <c r="I4" s="12"/>
      <c r="J4" s="12"/>
      <c r="K4" s="12"/>
      <c r="L4" s="12"/>
      <c r="M4" s="14"/>
      <c r="N4" s="12"/>
      <c r="O4" s="12"/>
      <c r="P4" s="12"/>
      <c r="Q4" s="13"/>
      <c r="R4" s="135"/>
      <c r="S4" s="8"/>
      <c r="T4" s="9"/>
      <c r="U4" s="7"/>
      <c r="V4" s="7"/>
      <c r="W4" s="7"/>
    </row>
    <row r="5" spans="1:23" s="10" customFormat="1" ht="14.1" customHeight="1" x14ac:dyDescent="0.15">
      <c r="A5" s="84"/>
      <c r="B5" s="162" t="s">
        <v>50</v>
      </c>
      <c r="C5" s="79" t="s">
        <v>44</v>
      </c>
      <c r="G5" s="75"/>
      <c r="H5" s="11" t="s">
        <v>27</v>
      </c>
      <c r="M5" s="14"/>
      <c r="N5" s="12"/>
      <c r="O5" s="12"/>
      <c r="P5" s="12"/>
      <c r="Q5" s="13"/>
      <c r="R5" s="135"/>
      <c r="S5" s="8"/>
      <c r="T5" s="9"/>
      <c r="U5" s="7" t="b">
        <v>1</v>
      </c>
      <c r="V5" s="7"/>
      <c r="W5" s="7"/>
    </row>
    <row r="6" spans="1:23" s="10" customFormat="1" x14ac:dyDescent="0.15">
      <c r="A6" s="78"/>
      <c r="D6" s="12"/>
      <c r="E6" s="12"/>
      <c r="F6" s="12"/>
      <c r="G6" s="13"/>
      <c r="H6" s="73">
        <v>0.7</v>
      </c>
      <c r="I6" s="73">
        <v>0.7</v>
      </c>
      <c r="J6" s="73">
        <v>0.7</v>
      </c>
      <c r="K6" s="73">
        <v>0.7</v>
      </c>
      <c r="L6" s="74">
        <v>0.7</v>
      </c>
      <c r="M6" s="14"/>
      <c r="N6" s="12"/>
      <c r="O6" s="12"/>
      <c r="P6" s="12"/>
      <c r="Q6" s="13"/>
      <c r="R6" s="135"/>
      <c r="S6" s="8"/>
      <c r="T6" s="9"/>
      <c r="U6" s="7"/>
      <c r="V6" s="7"/>
      <c r="W6" s="7"/>
    </row>
    <row r="7" spans="1:23" s="10" customFormat="1" ht="15.95" customHeight="1" x14ac:dyDescent="0.15">
      <c r="A7" s="42"/>
      <c r="B7" s="81"/>
      <c r="C7" s="79"/>
      <c r="D7" s="12"/>
      <c r="E7" s="12"/>
      <c r="G7" s="76" t="s">
        <v>28</v>
      </c>
      <c r="H7" s="66">
        <f>H6*H8</f>
        <v>97.86</v>
      </c>
      <c r="I7" s="66">
        <f>I6*I8</f>
        <v>97.649999999999991</v>
      </c>
      <c r="J7" s="66">
        <f>J6*J8</f>
        <v>97.86</v>
      </c>
      <c r="K7" s="66">
        <f>K6*K8</f>
        <v>97.649999999999991</v>
      </c>
      <c r="L7" s="66">
        <f>L6*L8</f>
        <v>97.86</v>
      </c>
      <c r="M7" s="14"/>
      <c r="N7" s="12"/>
      <c r="O7" s="12"/>
      <c r="P7" s="12"/>
      <c r="Q7" s="13"/>
      <c r="R7" s="135"/>
      <c r="S7" s="8"/>
      <c r="T7" s="9"/>
      <c r="U7" s="7"/>
      <c r="V7" s="7"/>
      <c r="W7" s="7"/>
    </row>
    <row r="8" spans="1:23" s="10" customFormat="1" ht="15.95" hidden="1" customHeight="1" x14ac:dyDescent="0.15">
      <c r="A8" s="42"/>
      <c r="B8" s="65"/>
      <c r="C8" s="86"/>
      <c r="D8" s="12"/>
      <c r="E8" s="12"/>
      <c r="F8" s="12"/>
      <c r="G8" s="13"/>
      <c r="H8" s="77">
        <f>'scores 5 tm 8'!L22-('scores 5 tm 8'!L20+'scores 5 tm 8'!L21)</f>
        <v>139.80000000000001</v>
      </c>
      <c r="I8" s="77">
        <f>'scores 5 tm 8'!M22-('scores 5 tm 8'!M20+'scores 5 tm 8'!M21)</f>
        <v>139.5</v>
      </c>
      <c r="J8" s="77">
        <f>'scores 5 tm 8'!N22-('scores 5 tm 8'!N20+'scores 5 tm 8'!N21)</f>
        <v>139.80000000000001</v>
      </c>
      <c r="K8" s="77">
        <f>'scores 5 tm 8'!O22-('scores 5 tm 8'!O20+'scores 5 tm 8'!O21)</f>
        <v>139.5</v>
      </c>
      <c r="L8" s="77">
        <f>'scores 5 tm 8'!P22-('scores 5 tm 8'!P20+'scores 5 tm 8'!P21)</f>
        <v>139.80000000000001</v>
      </c>
      <c r="M8" s="14"/>
      <c r="N8" s="12"/>
      <c r="O8" s="12"/>
      <c r="P8" s="12"/>
      <c r="Q8" s="13"/>
      <c r="R8" s="135"/>
      <c r="S8" s="8"/>
      <c r="T8" s="9"/>
      <c r="U8" s="7"/>
      <c r="V8" s="7"/>
      <c r="W8" s="7"/>
    </row>
    <row r="9" spans="1:23" ht="23.1" customHeight="1" x14ac:dyDescent="0.15">
      <c r="A9" s="43"/>
      <c r="B9" s="6"/>
      <c r="C9" s="68" t="s">
        <v>5</v>
      </c>
      <c r="D9" s="69" t="s">
        <v>6</v>
      </c>
      <c r="E9" s="69" t="s">
        <v>7</v>
      </c>
      <c r="F9" s="69" t="s">
        <v>8</v>
      </c>
      <c r="G9" s="70" t="s">
        <v>9</v>
      </c>
      <c r="H9" s="69" t="str">
        <f t="shared" ref="H9:Q9" si="0">C9</f>
        <v>thema 1</v>
      </c>
      <c r="I9" s="69" t="str">
        <f t="shared" si="0"/>
        <v>thema 2</v>
      </c>
      <c r="J9" s="69" t="str">
        <f t="shared" si="0"/>
        <v>thema 3</v>
      </c>
      <c r="K9" s="69" t="str">
        <f t="shared" si="0"/>
        <v>thema 4</v>
      </c>
      <c r="L9" s="69" t="str">
        <f t="shared" si="0"/>
        <v>thema 5</v>
      </c>
      <c r="M9" s="71" t="str">
        <f t="shared" si="0"/>
        <v>thema 1</v>
      </c>
      <c r="N9" s="72" t="str">
        <f t="shared" si="0"/>
        <v>thema 2</v>
      </c>
      <c r="O9" s="69" t="str">
        <f t="shared" si="0"/>
        <v>thema 3</v>
      </c>
      <c r="P9" s="69" t="str">
        <f t="shared" si="0"/>
        <v>thema 4</v>
      </c>
      <c r="Q9" s="70" t="str">
        <f t="shared" si="0"/>
        <v>thema 5</v>
      </c>
      <c r="R9" s="136"/>
      <c r="S9" s="17"/>
      <c r="T9" s="18"/>
      <c r="U9" s="16"/>
      <c r="V9" s="16"/>
      <c r="W9" s="16"/>
    </row>
    <row r="10" spans="1:23" ht="26.1" customHeight="1" x14ac:dyDescent="0.15">
      <c r="A10" s="44"/>
      <c r="B10" s="19" t="s">
        <v>3</v>
      </c>
      <c r="C10" s="62" t="s">
        <v>10</v>
      </c>
      <c r="D10" s="32" t="s">
        <v>10</v>
      </c>
      <c r="E10" s="32" t="s">
        <v>10</v>
      </c>
      <c r="F10" s="32" t="s">
        <v>10</v>
      </c>
      <c r="G10" s="87" t="s">
        <v>10</v>
      </c>
      <c r="H10" s="62" t="s">
        <v>13</v>
      </c>
      <c r="I10" s="32" t="s">
        <v>13</v>
      </c>
      <c r="J10" s="32" t="s">
        <v>13</v>
      </c>
      <c r="K10" s="32" t="s">
        <v>13</v>
      </c>
      <c r="L10" s="87" t="s">
        <v>13</v>
      </c>
      <c r="M10" s="94"/>
      <c r="N10" s="33"/>
      <c r="O10" s="33"/>
      <c r="P10" s="33"/>
      <c r="Q10" s="35"/>
      <c r="R10" s="137" t="s">
        <v>13</v>
      </c>
      <c r="S10" s="17"/>
      <c r="T10" s="18"/>
      <c r="U10" s="16"/>
      <c r="V10" s="16"/>
      <c r="W10" s="16"/>
    </row>
    <row r="11" spans="1:23" ht="20.100000000000001" customHeight="1" x14ac:dyDescent="0.15">
      <c r="A11" s="45">
        <v>1</v>
      </c>
      <c r="B11" s="1"/>
      <c r="C11" s="63"/>
      <c r="D11" s="57"/>
      <c r="E11" s="57"/>
      <c r="F11" s="57"/>
      <c r="G11" s="88"/>
      <c r="H11" s="91" t="str">
        <f t="shared" ref="H11:H29" si="1">IF(C11=0,"-",IF(C11&gt;$H$7,"6"+((C11-$H$7)*(4/($H$8-$H$7))),"1"+(C11*(5/$H$7))))</f>
        <v>-</v>
      </c>
      <c r="I11" s="34" t="str">
        <f>IF(D11=0,"-",IF(D11&gt;$I$7,"6"+((D11-$I$7)*(4/($I$8-$I$7))),"1"+(D11*(5/$I$7))))</f>
        <v>-</v>
      </c>
      <c r="J11" s="34" t="str">
        <f>IF(E11=0,"-",IF(E11&gt;$J$7,"6"+((E11-$J$7)*(4/($J$8-$J$7))),"1"+(E11*(5/$J$7))))</f>
        <v>-</v>
      </c>
      <c r="K11" s="34" t="str">
        <f>IF(F11=0,"-",IF(F11&gt;$K$7,"6"+((F11-$K$7)*(4/($K$8-$K$7))),"1"+(F11*(5/$K$7))))</f>
        <v>-</v>
      </c>
      <c r="L11" s="93" t="str">
        <f>IF(G11=0,"-",IF(G11&gt;$L$7,"6"+((G11-$L$7)*(4/($L$8-$L$7))),"1"+(G11*(5/$L$7))))</f>
        <v>-</v>
      </c>
      <c r="M11" s="95" t="str">
        <f>CHOOSE(FREQUENCY({0;1.01;5.43;7.01;8.01},H11),"-","onvol","vol","goed","uitst")</f>
        <v>-</v>
      </c>
      <c r="N11" s="36" t="str">
        <f>CHOOSE(FREQUENCY({0;1.01;5.43;7.01;8.01},I11),"-","onvol","vol","goed","uitst")</f>
        <v>-</v>
      </c>
      <c r="O11" s="36" t="str">
        <f>CHOOSE(FREQUENCY({0;1.01;5.43;7.01;8.01},J11),"-","onvol","vol","goed","uitst")</f>
        <v>-</v>
      </c>
      <c r="P11" s="36" t="str">
        <f>CHOOSE(FREQUENCY({0;1.01;5.43;7.01;8.01},K11),"-","onvol","vol","goed","uitst")</f>
        <v>-</v>
      </c>
      <c r="Q11" s="61" t="str">
        <f>CHOOSE(FREQUENCY({0;1.01;5.43;7.01;8.01},L11),"-","onvol","vol","goed","uitst")</f>
        <v>-</v>
      </c>
      <c r="R11" s="143" t="str">
        <f>IF(SUM(H11:L11)&gt;1,(SUM(H11:L11)/COUNT(H11:L11)),"-")</f>
        <v>-</v>
      </c>
      <c r="S11" s="20" t="s">
        <v>1</v>
      </c>
      <c r="T11" s="2">
        <v>160</v>
      </c>
      <c r="U11" s="16"/>
      <c r="V11" s="16"/>
      <c r="W11" s="16"/>
    </row>
    <row r="12" spans="1:23" ht="20.100000000000001" customHeight="1" x14ac:dyDescent="0.15">
      <c r="A12" s="45">
        <v>2</v>
      </c>
      <c r="B12" s="1"/>
      <c r="C12" s="63"/>
      <c r="D12" s="57"/>
      <c r="E12" s="57"/>
      <c r="F12" s="57"/>
      <c r="G12" s="88"/>
      <c r="H12" s="91" t="str">
        <f t="shared" si="1"/>
        <v>-</v>
      </c>
      <c r="I12" s="34" t="str">
        <f t="shared" ref="I12:I45" si="2">IF(D12=0,"-",IF(D12&gt;$I$7,"6"+((D12-$I$7)*(4/($I$8-$I$7))),"1"+(D12*(5/$I$7))))</f>
        <v>-</v>
      </c>
      <c r="J12" s="34" t="str">
        <f t="shared" ref="J12:J45" si="3">IF(E12=0,"-",IF(E12&gt;$J$7,"6"+((E12-$J$7)*(4/($J$8-$J$7))),"1"+(E12*(5/$J$7))))</f>
        <v>-</v>
      </c>
      <c r="K12" s="34" t="str">
        <f t="shared" ref="K12:K45" si="4">IF(F12=0,"-",IF(F12&gt;$K$7,"6"+((F12-$K$7)*(4/($K$8-$K$7))),"1"+(F12*(5/$K$7))))</f>
        <v>-</v>
      </c>
      <c r="L12" s="93" t="str">
        <f t="shared" ref="L12:L45" si="5">IF(G12=0,"-",IF(G12&gt;$L$7,"6"+((G12-$L$7)*(4/($L$8-$L$7))),"1"+(G12*(5/$L$7))))</f>
        <v>-</v>
      </c>
      <c r="M12" s="95" t="str">
        <f>CHOOSE(FREQUENCY({0;1.01;5.43;7.01;8.01},H12),"-","onvol","vol","goed","uitst")</f>
        <v>-</v>
      </c>
      <c r="N12" s="36" t="str">
        <f>CHOOSE(FREQUENCY({0;1.01;5.43;7.01;8.01},I12),"-","onvol","vol","goed","uitst")</f>
        <v>-</v>
      </c>
      <c r="O12" s="36" t="str">
        <f>CHOOSE(FREQUENCY({0;1.01;5.43;7.01;8.01},J12),"-","onvol","vol","goed","uitst")</f>
        <v>-</v>
      </c>
      <c r="P12" s="36" t="str">
        <f>CHOOSE(FREQUENCY({0;1.01;5.43;7.01;8.01},K12),"-","onvol","vol","goed","uitst")</f>
        <v>-</v>
      </c>
      <c r="Q12" s="61" t="str">
        <f>CHOOSE(FREQUENCY({0;1.01;5.43;7.01;8.01},L12),"-","onvol","vol","goed","uitst")</f>
        <v>-</v>
      </c>
      <c r="R12" s="143" t="str">
        <f t="shared" ref="R12:R45" si="6">IF(SUM(H12:L12)&gt;1,(SUM(H12:L12)/COUNT(H12:L12)),"-")</f>
        <v>-</v>
      </c>
      <c r="S12" s="20" t="s">
        <v>2</v>
      </c>
      <c r="T12" s="55">
        <f>T13*T11</f>
        <v>112</v>
      </c>
      <c r="U12" s="16"/>
      <c r="V12" s="16"/>
      <c r="W12" s="16"/>
    </row>
    <row r="13" spans="1:23" ht="20.100000000000001" customHeight="1" x14ac:dyDescent="0.15">
      <c r="A13" s="45">
        <v>3</v>
      </c>
      <c r="B13" s="1"/>
      <c r="C13" s="63"/>
      <c r="D13" s="57"/>
      <c r="E13" s="57"/>
      <c r="F13" s="57"/>
      <c r="G13" s="88"/>
      <c r="H13" s="91" t="str">
        <f t="shared" si="1"/>
        <v>-</v>
      </c>
      <c r="I13" s="34" t="str">
        <f t="shared" si="2"/>
        <v>-</v>
      </c>
      <c r="J13" s="34" t="str">
        <f t="shared" si="3"/>
        <v>-</v>
      </c>
      <c r="K13" s="34" t="str">
        <f t="shared" si="4"/>
        <v>-</v>
      </c>
      <c r="L13" s="93" t="str">
        <f t="shared" si="5"/>
        <v>-</v>
      </c>
      <c r="M13" s="95" t="str">
        <f>CHOOSE(FREQUENCY({0;1.01;5.43;7.01;8.01},H13),"-","onvol","vol","goed","uitst")</f>
        <v>-</v>
      </c>
      <c r="N13" s="36" t="str">
        <f>CHOOSE(FREQUENCY({0;1.01;5.43;7.01;8.01},I13),"-","onvol","vol","goed","uitst")</f>
        <v>-</v>
      </c>
      <c r="O13" s="36" t="str">
        <f>CHOOSE(FREQUENCY({0;1.01;5.43;7.01;8.01},J13),"-","onvol","vol","goed","uitst")</f>
        <v>-</v>
      </c>
      <c r="P13" s="36" t="str">
        <f>CHOOSE(FREQUENCY({0;1.01;5.43;7.01;8.01},K13),"-","onvol","vol","goed","uitst")</f>
        <v>-</v>
      </c>
      <c r="Q13" s="61" t="str">
        <f>CHOOSE(FREQUENCY({0;1.01;5.43;7.01;8.01},L13),"-","onvol","vol","goed","uitst")</f>
        <v>-</v>
      </c>
      <c r="R13" s="143" t="str">
        <f t="shared" si="6"/>
        <v>-</v>
      </c>
      <c r="S13" s="21" t="s">
        <v>15</v>
      </c>
      <c r="T13" s="56">
        <v>0.7</v>
      </c>
      <c r="U13" s="16"/>
      <c r="V13" s="16"/>
      <c r="W13" s="16"/>
    </row>
    <row r="14" spans="1:23" ht="20.100000000000001" customHeight="1" x14ac:dyDescent="0.15">
      <c r="A14" s="45">
        <v>4</v>
      </c>
      <c r="B14" s="1"/>
      <c r="C14" s="63"/>
      <c r="D14" s="57"/>
      <c r="E14" s="57"/>
      <c r="F14" s="57"/>
      <c r="G14" s="88"/>
      <c r="H14" s="91" t="str">
        <f t="shared" si="1"/>
        <v>-</v>
      </c>
      <c r="I14" s="34" t="str">
        <f t="shared" si="2"/>
        <v>-</v>
      </c>
      <c r="J14" s="34" t="str">
        <f t="shared" si="3"/>
        <v>-</v>
      </c>
      <c r="K14" s="34" t="str">
        <f t="shared" si="4"/>
        <v>-</v>
      </c>
      <c r="L14" s="93" t="str">
        <f t="shared" si="5"/>
        <v>-</v>
      </c>
      <c r="M14" s="95" t="str">
        <f>CHOOSE(FREQUENCY({0;1.01;5.43;7.01;8.01},H14),"-","onvol","vol","goed","uitst")</f>
        <v>-</v>
      </c>
      <c r="N14" s="36" t="str">
        <f>CHOOSE(FREQUENCY({0;1.01;5.43;7.01;8.01},I14),"-","onvol","vol","goed","uitst")</f>
        <v>-</v>
      </c>
      <c r="O14" s="36" t="str">
        <f>CHOOSE(FREQUENCY({0;1.01;5.43;7.01;8.01},J14),"-","onvol","vol","goed","uitst")</f>
        <v>-</v>
      </c>
      <c r="P14" s="36" t="str">
        <f>CHOOSE(FREQUENCY({0;1.01;5.43;7.01;8.01},K14),"-","onvol","vol","goed","uitst")</f>
        <v>-</v>
      </c>
      <c r="Q14" s="61" t="str">
        <f>CHOOSE(FREQUENCY({0;1.01;5.43;7.01;8.01},L14),"-","onvol","vol","goed","uitst")</f>
        <v>-</v>
      </c>
      <c r="R14" s="143" t="str">
        <f t="shared" si="6"/>
        <v>-</v>
      </c>
      <c r="S14" s="15"/>
      <c r="T14" s="22"/>
      <c r="U14" s="16"/>
      <c r="V14" s="16"/>
      <c r="W14" s="16"/>
    </row>
    <row r="15" spans="1:23" ht="20.100000000000001" customHeight="1" x14ac:dyDescent="0.15">
      <c r="A15" s="45">
        <v>5</v>
      </c>
      <c r="B15" s="1"/>
      <c r="C15" s="63"/>
      <c r="D15" s="57"/>
      <c r="E15" s="57"/>
      <c r="F15" s="57"/>
      <c r="G15" s="88"/>
      <c r="H15" s="91" t="str">
        <f t="shared" si="1"/>
        <v>-</v>
      </c>
      <c r="I15" s="34" t="str">
        <f t="shared" si="2"/>
        <v>-</v>
      </c>
      <c r="J15" s="34" t="str">
        <f t="shared" si="3"/>
        <v>-</v>
      </c>
      <c r="K15" s="34" t="str">
        <f t="shared" si="4"/>
        <v>-</v>
      </c>
      <c r="L15" s="93" t="str">
        <f t="shared" si="5"/>
        <v>-</v>
      </c>
      <c r="M15" s="95" t="str">
        <f>CHOOSE(FREQUENCY({0;1.01;5.43;7.01;8.01},H15),"-","onvol","vol","goed","uitst")</f>
        <v>-</v>
      </c>
      <c r="N15" s="36" t="str">
        <f>CHOOSE(FREQUENCY({0;1.01;5.43;7.01;8.01},I15),"-","onvol","vol","goed","uitst")</f>
        <v>-</v>
      </c>
      <c r="O15" s="36" t="str">
        <f>CHOOSE(FREQUENCY({0;1.01;5.43;7.01;8.01},J15),"-","onvol","vol","goed","uitst")</f>
        <v>-</v>
      </c>
      <c r="P15" s="36" t="str">
        <f>CHOOSE(FREQUENCY({0;1.01;5.43;7.01;8.01},K15),"-","onvol","vol","goed","uitst")</f>
        <v>-</v>
      </c>
      <c r="Q15" s="61" t="str">
        <f>CHOOSE(FREQUENCY({0;1.01;5.43;7.01;8.01},L15),"-","onvol","vol","goed","uitst")</f>
        <v>-</v>
      </c>
      <c r="R15" s="143" t="str">
        <f t="shared" si="6"/>
        <v>-</v>
      </c>
      <c r="S15" s="15"/>
      <c r="T15" s="22"/>
      <c r="U15" s="16"/>
      <c r="V15" s="16"/>
      <c r="W15" s="16"/>
    </row>
    <row r="16" spans="1:23" ht="20.100000000000001" customHeight="1" x14ac:dyDescent="0.15">
      <c r="A16" s="45">
        <v>6</v>
      </c>
      <c r="B16" s="1"/>
      <c r="C16" s="63"/>
      <c r="D16" s="57"/>
      <c r="E16" s="57"/>
      <c r="F16" s="57"/>
      <c r="G16" s="88"/>
      <c r="H16" s="91" t="str">
        <f t="shared" si="1"/>
        <v>-</v>
      </c>
      <c r="I16" s="34" t="str">
        <f t="shared" si="2"/>
        <v>-</v>
      </c>
      <c r="J16" s="34" t="str">
        <f t="shared" si="3"/>
        <v>-</v>
      </c>
      <c r="K16" s="34" t="str">
        <f t="shared" si="4"/>
        <v>-</v>
      </c>
      <c r="L16" s="93" t="str">
        <f t="shared" si="5"/>
        <v>-</v>
      </c>
      <c r="M16" s="95" t="str">
        <f>CHOOSE(FREQUENCY({0;1.01;5.43;7.01;8.01},H16),"-","onvol","vol","goed","uitst")</f>
        <v>-</v>
      </c>
      <c r="N16" s="36" t="str">
        <f>CHOOSE(FREQUENCY({0;1.01;5.43;7.01;8.01},I16),"-","onvol","vol","goed","uitst")</f>
        <v>-</v>
      </c>
      <c r="O16" s="36" t="str">
        <f>CHOOSE(FREQUENCY({0;1.01;5.43;7.01;8.01},J16),"-","onvol","vol","goed","uitst")</f>
        <v>-</v>
      </c>
      <c r="P16" s="36" t="str">
        <f>CHOOSE(FREQUENCY({0;1.01;5.43;7.01;8.01},K16),"-","onvol","vol","goed","uitst")</f>
        <v>-</v>
      </c>
      <c r="Q16" s="61" t="str">
        <f>CHOOSE(FREQUENCY({0;1.01;5.43;7.01;8.01},L16),"-","onvol","vol","goed","uitst")</f>
        <v>-</v>
      </c>
      <c r="R16" s="143" t="str">
        <f t="shared" si="6"/>
        <v>-</v>
      </c>
      <c r="S16" s="15"/>
      <c r="T16" s="22"/>
      <c r="U16" s="16"/>
      <c r="V16" s="16"/>
      <c r="W16" s="16"/>
    </row>
    <row r="17" spans="1:23" ht="20.100000000000001" customHeight="1" x14ac:dyDescent="0.15">
      <c r="A17" s="45">
        <v>7</v>
      </c>
      <c r="B17" s="1"/>
      <c r="C17" s="63"/>
      <c r="D17" s="57"/>
      <c r="E17" s="57"/>
      <c r="F17" s="57"/>
      <c r="G17" s="88"/>
      <c r="H17" s="91" t="str">
        <f t="shared" si="1"/>
        <v>-</v>
      </c>
      <c r="I17" s="34" t="str">
        <f t="shared" si="2"/>
        <v>-</v>
      </c>
      <c r="J17" s="34" t="str">
        <f t="shared" si="3"/>
        <v>-</v>
      </c>
      <c r="K17" s="34" t="str">
        <f t="shared" si="4"/>
        <v>-</v>
      </c>
      <c r="L17" s="93" t="str">
        <f t="shared" si="5"/>
        <v>-</v>
      </c>
      <c r="M17" s="95" t="str">
        <f>CHOOSE(FREQUENCY({0;1.01;5.43;7.01;8.01},H17),"-","onvol","vol","goed","uitst")</f>
        <v>-</v>
      </c>
      <c r="N17" s="36" t="str">
        <f>CHOOSE(FREQUENCY({0;1.01;5.43;7.01;8.01},I17),"-","onvol","vol","goed","uitst")</f>
        <v>-</v>
      </c>
      <c r="O17" s="36" t="str">
        <f>CHOOSE(FREQUENCY({0;1.01;5.43;7.01;8.01},J17),"-","onvol","vol","goed","uitst")</f>
        <v>-</v>
      </c>
      <c r="P17" s="36" t="str">
        <f>CHOOSE(FREQUENCY({0;1.01;5.43;7.01;8.01},K17),"-","onvol","vol","goed","uitst")</f>
        <v>-</v>
      </c>
      <c r="Q17" s="61" t="str">
        <f>CHOOSE(FREQUENCY({0;1.01;5.43;7.01;8.01},L17),"-","onvol","vol","goed","uitst")</f>
        <v>-</v>
      </c>
      <c r="R17" s="143" t="str">
        <f t="shared" si="6"/>
        <v>-</v>
      </c>
      <c r="S17" s="15"/>
      <c r="T17" s="22"/>
      <c r="U17" s="16"/>
      <c r="V17" s="16"/>
      <c r="W17" s="16"/>
    </row>
    <row r="18" spans="1:23" ht="20.100000000000001" customHeight="1" x14ac:dyDescent="0.15">
      <c r="A18" s="45">
        <v>8</v>
      </c>
      <c r="B18" s="1"/>
      <c r="C18" s="63"/>
      <c r="D18" s="57"/>
      <c r="E18" s="57"/>
      <c r="F18" s="57"/>
      <c r="G18" s="88"/>
      <c r="H18" s="91" t="str">
        <f t="shared" si="1"/>
        <v>-</v>
      </c>
      <c r="I18" s="34" t="str">
        <f t="shared" si="2"/>
        <v>-</v>
      </c>
      <c r="J18" s="34" t="str">
        <f t="shared" si="3"/>
        <v>-</v>
      </c>
      <c r="K18" s="34" t="str">
        <f t="shared" si="4"/>
        <v>-</v>
      </c>
      <c r="L18" s="93" t="str">
        <f t="shared" si="5"/>
        <v>-</v>
      </c>
      <c r="M18" s="95" t="str">
        <f>CHOOSE(FREQUENCY({0;1.01;5.43;7.01;8.01},H18),"-","onvol","vol","goed","uitst")</f>
        <v>-</v>
      </c>
      <c r="N18" s="36" t="str">
        <f>CHOOSE(FREQUENCY({0;1.01;5.43;7.01;8.01},I18),"-","onvol","vol","goed","uitst")</f>
        <v>-</v>
      </c>
      <c r="O18" s="36" t="str">
        <f>CHOOSE(FREQUENCY({0;1.01;5.43;7.01;8.01},J18),"-","onvol","vol","goed","uitst")</f>
        <v>-</v>
      </c>
      <c r="P18" s="36" t="str">
        <f>CHOOSE(FREQUENCY({0;1.01;5.43;7.01;8.01},K18),"-","onvol","vol","goed","uitst")</f>
        <v>-</v>
      </c>
      <c r="Q18" s="61" t="str">
        <f>CHOOSE(FREQUENCY({0;1.01;5.43;7.01;8.01},L18),"-","onvol","vol","goed","uitst")</f>
        <v>-</v>
      </c>
      <c r="R18" s="143" t="str">
        <f t="shared" si="6"/>
        <v>-</v>
      </c>
      <c r="S18" s="15"/>
      <c r="T18" s="22"/>
      <c r="U18" s="16"/>
      <c r="V18" s="16"/>
      <c r="W18" s="16"/>
    </row>
    <row r="19" spans="1:23" ht="20.100000000000001" customHeight="1" x14ac:dyDescent="0.15">
      <c r="A19" s="45">
        <v>9</v>
      </c>
      <c r="B19" s="1"/>
      <c r="C19" s="63"/>
      <c r="D19" s="57"/>
      <c r="E19" s="57"/>
      <c r="F19" s="57"/>
      <c r="G19" s="88"/>
      <c r="H19" s="91" t="str">
        <f t="shared" si="1"/>
        <v>-</v>
      </c>
      <c r="I19" s="34" t="str">
        <f t="shared" si="2"/>
        <v>-</v>
      </c>
      <c r="J19" s="34" t="str">
        <f t="shared" si="3"/>
        <v>-</v>
      </c>
      <c r="K19" s="34" t="str">
        <f t="shared" si="4"/>
        <v>-</v>
      </c>
      <c r="L19" s="93" t="str">
        <f t="shared" si="5"/>
        <v>-</v>
      </c>
      <c r="M19" s="95" t="str">
        <f>CHOOSE(FREQUENCY({0;1.01;5.43;7.01;8.01},H19),"-","onvol","vol","goed","uitst")</f>
        <v>-</v>
      </c>
      <c r="N19" s="36" t="str">
        <f>CHOOSE(FREQUENCY({0;1.01;5.43;7.01;8.01},I19),"-","onvol","vol","goed","uitst")</f>
        <v>-</v>
      </c>
      <c r="O19" s="36" t="str">
        <f>CHOOSE(FREQUENCY({0;1.01;5.43;7.01;8.01},J19),"-","onvol","vol","goed","uitst")</f>
        <v>-</v>
      </c>
      <c r="P19" s="36" t="str">
        <f>CHOOSE(FREQUENCY({0;1.01;5.43;7.01;8.01},K19),"-","onvol","vol","goed","uitst")</f>
        <v>-</v>
      </c>
      <c r="Q19" s="61" t="str">
        <f>CHOOSE(FREQUENCY({0;1.01;5.43;7.01;8.01},L19),"-","onvol","vol","goed","uitst")</f>
        <v>-</v>
      </c>
      <c r="R19" s="143" t="str">
        <f t="shared" si="6"/>
        <v>-</v>
      </c>
      <c r="S19" s="15"/>
      <c r="T19" s="22"/>
      <c r="U19" s="16"/>
      <c r="V19" s="16"/>
      <c r="W19" s="16"/>
    </row>
    <row r="20" spans="1:23" ht="20.100000000000001" customHeight="1" x14ac:dyDescent="0.15">
      <c r="A20" s="45">
        <v>10</v>
      </c>
      <c r="B20" s="1"/>
      <c r="C20" s="63"/>
      <c r="D20" s="57"/>
      <c r="E20" s="57"/>
      <c r="F20" s="57"/>
      <c r="G20" s="88"/>
      <c r="H20" s="91" t="str">
        <f t="shared" si="1"/>
        <v>-</v>
      </c>
      <c r="I20" s="34" t="str">
        <f t="shared" si="2"/>
        <v>-</v>
      </c>
      <c r="J20" s="34" t="str">
        <f t="shared" si="3"/>
        <v>-</v>
      </c>
      <c r="K20" s="34" t="str">
        <f t="shared" si="4"/>
        <v>-</v>
      </c>
      <c r="L20" s="93" t="str">
        <f t="shared" si="5"/>
        <v>-</v>
      </c>
      <c r="M20" s="95" t="str">
        <f>CHOOSE(FREQUENCY({0;1.01;5.43;7.01;8.01},H20),"-","onvol","vol","goed","uitst")</f>
        <v>-</v>
      </c>
      <c r="N20" s="36" t="str">
        <f>CHOOSE(FREQUENCY({0;1.01;5.43;7.01;8.01},I20),"-","onvol","vol","goed","uitst")</f>
        <v>-</v>
      </c>
      <c r="O20" s="36" t="str">
        <f>CHOOSE(FREQUENCY({0;1.01;5.43;7.01;8.01},J20),"-","onvol","vol","goed","uitst")</f>
        <v>-</v>
      </c>
      <c r="P20" s="36" t="str">
        <f>CHOOSE(FREQUENCY({0;1.01;5.43;7.01;8.01},K20),"-","onvol","vol","goed","uitst")</f>
        <v>-</v>
      </c>
      <c r="Q20" s="61" t="str">
        <f>CHOOSE(FREQUENCY({0;1.01;5.43;7.01;8.01},L20),"-","onvol","vol","goed","uitst")</f>
        <v>-</v>
      </c>
      <c r="R20" s="143" t="str">
        <f t="shared" si="6"/>
        <v>-</v>
      </c>
      <c r="S20" s="15"/>
      <c r="T20" s="22"/>
      <c r="U20" s="16"/>
      <c r="V20" s="16"/>
      <c r="W20" s="16"/>
    </row>
    <row r="21" spans="1:23" ht="20.100000000000001" customHeight="1" x14ac:dyDescent="0.15">
      <c r="A21" s="45">
        <v>11</v>
      </c>
      <c r="B21" s="1"/>
      <c r="C21" s="63"/>
      <c r="D21" s="57"/>
      <c r="E21" s="57"/>
      <c r="F21" s="57"/>
      <c r="G21" s="88"/>
      <c r="H21" s="91" t="str">
        <f t="shared" si="1"/>
        <v>-</v>
      </c>
      <c r="I21" s="34" t="str">
        <f t="shared" si="2"/>
        <v>-</v>
      </c>
      <c r="J21" s="34" t="str">
        <f t="shared" si="3"/>
        <v>-</v>
      </c>
      <c r="K21" s="34" t="str">
        <f t="shared" si="4"/>
        <v>-</v>
      </c>
      <c r="L21" s="93" t="str">
        <f t="shared" si="5"/>
        <v>-</v>
      </c>
      <c r="M21" s="95" t="str">
        <f>CHOOSE(FREQUENCY({0;1.01;5.43;7.01;8.01},H21),"-","onvol","vol","goed","uitst")</f>
        <v>-</v>
      </c>
      <c r="N21" s="36" t="str">
        <f>CHOOSE(FREQUENCY({0;1.01;5.43;7.01;8.01},I21),"-","onvol","vol","goed","uitst")</f>
        <v>-</v>
      </c>
      <c r="O21" s="36" t="str">
        <f>CHOOSE(FREQUENCY({0;1.01;5.43;7.01;8.01},J21),"-","onvol","vol","goed","uitst")</f>
        <v>-</v>
      </c>
      <c r="P21" s="36" t="str">
        <f>CHOOSE(FREQUENCY({0;1.01;5.43;7.01;8.01},K21),"-","onvol","vol","goed","uitst")</f>
        <v>-</v>
      </c>
      <c r="Q21" s="61" t="str">
        <f>CHOOSE(FREQUENCY({0;1.01;5.43;7.01;8.01},L21),"-","onvol","vol","goed","uitst")</f>
        <v>-</v>
      </c>
      <c r="R21" s="143" t="str">
        <f t="shared" si="6"/>
        <v>-</v>
      </c>
      <c r="S21" s="15"/>
      <c r="T21" s="22"/>
      <c r="U21" s="16"/>
      <c r="V21" s="16"/>
      <c r="W21" s="16"/>
    </row>
    <row r="22" spans="1:23" ht="20.100000000000001" customHeight="1" x14ac:dyDescent="0.15">
      <c r="A22" s="45">
        <v>12</v>
      </c>
      <c r="B22" s="1"/>
      <c r="C22" s="63"/>
      <c r="D22" s="57"/>
      <c r="E22" s="57"/>
      <c r="F22" s="57"/>
      <c r="G22" s="88"/>
      <c r="H22" s="91" t="str">
        <f t="shared" si="1"/>
        <v>-</v>
      </c>
      <c r="I22" s="34" t="str">
        <f t="shared" si="2"/>
        <v>-</v>
      </c>
      <c r="J22" s="34" t="str">
        <f t="shared" si="3"/>
        <v>-</v>
      </c>
      <c r="K22" s="34" t="str">
        <f t="shared" si="4"/>
        <v>-</v>
      </c>
      <c r="L22" s="93" t="str">
        <f t="shared" si="5"/>
        <v>-</v>
      </c>
      <c r="M22" s="95" t="str">
        <f>CHOOSE(FREQUENCY({0;1.01;5.43;7.01;8.01},H22),"-","onvol","vol","goed","uitst")</f>
        <v>-</v>
      </c>
      <c r="N22" s="36" t="str">
        <f>CHOOSE(FREQUENCY({0;1.01;5.43;7.01;8.01},I22),"-","onvol","vol","goed","uitst")</f>
        <v>-</v>
      </c>
      <c r="O22" s="36" t="str">
        <f>CHOOSE(FREQUENCY({0;1.01;5.43;7.01;8.01},J22),"-","onvol","vol","goed","uitst")</f>
        <v>-</v>
      </c>
      <c r="P22" s="36" t="str">
        <f>CHOOSE(FREQUENCY({0;1.01;5.43;7.01;8.01},K22),"-","onvol","vol","goed","uitst")</f>
        <v>-</v>
      </c>
      <c r="Q22" s="61" t="str">
        <f>CHOOSE(FREQUENCY({0;1.01;5.43;7.01;8.01},L22),"-","onvol","vol","goed","uitst")</f>
        <v>-</v>
      </c>
      <c r="R22" s="143" t="str">
        <f t="shared" si="6"/>
        <v>-</v>
      </c>
      <c r="S22" s="15"/>
      <c r="T22" s="22"/>
      <c r="U22" s="16"/>
      <c r="V22" s="16"/>
      <c r="W22" s="16"/>
    </row>
    <row r="23" spans="1:23" ht="20.100000000000001" customHeight="1" x14ac:dyDescent="0.15">
      <c r="A23" s="45">
        <v>13</v>
      </c>
      <c r="B23" s="1"/>
      <c r="C23" s="63"/>
      <c r="D23" s="57"/>
      <c r="E23" s="57"/>
      <c r="F23" s="57"/>
      <c r="G23" s="88"/>
      <c r="H23" s="91" t="str">
        <f t="shared" si="1"/>
        <v>-</v>
      </c>
      <c r="I23" s="34" t="str">
        <f t="shared" si="2"/>
        <v>-</v>
      </c>
      <c r="J23" s="34" t="str">
        <f t="shared" si="3"/>
        <v>-</v>
      </c>
      <c r="K23" s="34" t="str">
        <f t="shared" si="4"/>
        <v>-</v>
      </c>
      <c r="L23" s="93" t="str">
        <f t="shared" si="5"/>
        <v>-</v>
      </c>
      <c r="M23" s="95" t="str">
        <f>CHOOSE(FREQUENCY({0;1.01;5.43;7.01;8.01},H23),"-","onvol","vol","goed","uitst")</f>
        <v>-</v>
      </c>
      <c r="N23" s="36" t="str">
        <f>CHOOSE(FREQUENCY({0;1.01;5.43;7.01;8.01},I23),"-","onvol","vol","goed","uitst")</f>
        <v>-</v>
      </c>
      <c r="O23" s="36" t="str">
        <f>CHOOSE(FREQUENCY({0;1.01;5.43;7.01;8.01},J23),"-","onvol","vol","goed","uitst")</f>
        <v>-</v>
      </c>
      <c r="P23" s="36" t="str">
        <f>CHOOSE(FREQUENCY({0;1.01;5.43;7.01;8.01},K23),"-","onvol","vol","goed","uitst")</f>
        <v>-</v>
      </c>
      <c r="Q23" s="61" t="str">
        <f>CHOOSE(FREQUENCY({0;1.01;5.43;7.01;8.01},L23),"-","onvol","vol","goed","uitst")</f>
        <v>-</v>
      </c>
      <c r="R23" s="143" t="str">
        <f t="shared" si="6"/>
        <v>-</v>
      </c>
      <c r="S23" s="15"/>
      <c r="T23" s="22"/>
      <c r="U23" s="16"/>
      <c r="V23" s="16"/>
      <c r="W23" s="16"/>
    </row>
    <row r="24" spans="1:23" ht="20.100000000000001" customHeight="1" x14ac:dyDescent="0.15">
      <c r="A24" s="45">
        <v>14</v>
      </c>
      <c r="B24" s="1"/>
      <c r="C24" s="63"/>
      <c r="D24" s="57"/>
      <c r="E24" s="57"/>
      <c r="F24" s="57"/>
      <c r="G24" s="88"/>
      <c r="H24" s="91" t="str">
        <f t="shared" si="1"/>
        <v>-</v>
      </c>
      <c r="I24" s="34" t="str">
        <f t="shared" si="2"/>
        <v>-</v>
      </c>
      <c r="J24" s="34" t="str">
        <f t="shared" si="3"/>
        <v>-</v>
      </c>
      <c r="K24" s="34" t="str">
        <f t="shared" si="4"/>
        <v>-</v>
      </c>
      <c r="L24" s="93" t="str">
        <f t="shared" si="5"/>
        <v>-</v>
      </c>
      <c r="M24" s="95" t="str">
        <f>CHOOSE(FREQUENCY({0;1.01;5.43;7.01;8.01},H24),"-","onvol","vol","goed","uitst")</f>
        <v>-</v>
      </c>
      <c r="N24" s="36" t="str">
        <f>CHOOSE(FREQUENCY({0;1.01;5.43;7.01;8.01},I24),"-","onvol","vol","goed","uitst")</f>
        <v>-</v>
      </c>
      <c r="O24" s="36" t="str">
        <f>CHOOSE(FREQUENCY({0;1.01;5.43;7.01;8.01},J24),"-","onvol","vol","goed","uitst")</f>
        <v>-</v>
      </c>
      <c r="P24" s="36" t="str">
        <f>CHOOSE(FREQUENCY({0;1.01;5.43;7.01;8.01},K24),"-","onvol","vol","goed","uitst")</f>
        <v>-</v>
      </c>
      <c r="Q24" s="61" t="str">
        <f>CHOOSE(FREQUENCY({0;1.01;5.43;7.01;8.01},L24),"-","onvol","vol","goed","uitst")</f>
        <v>-</v>
      </c>
      <c r="R24" s="143" t="str">
        <f t="shared" si="6"/>
        <v>-</v>
      </c>
      <c r="S24" s="15"/>
      <c r="T24" s="22"/>
      <c r="U24" s="16"/>
      <c r="V24" s="16"/>
      <c r="W24" s="16"/>
    </row>
    <row r="25" spans="1:23" ht="20.100000000000001" customHeight="1" x14ac:dyDescent="0.15">
      <c r="A25" s="45">
        <v>15</v>
      </c>
      <c r="B25" s="1"/>
      <c r="C25" s="63"/>
      <c r="D25" s="57"/>
      <c r="E25" s="57"/>
      <c r="F25" s="57"/>
      <c r="G25" s="88"/>
      <c r="H25" s="91" t="str">
        <f t="shared" si="1"/>
        <v>-</v>
      </c>
      <c r="I25" s="34" t="str">
        <f t="shared" si="2"/>
        <v>-</v>
      </c>
      <c r="J25" s="34" t="str">
        <f t="shared" si="3"/>
        <v>-</v>
      </c>
      <c r="K25" s="34" t="str">
        <f t="shared" si="4"/>
        <v>-</v>
      </c>
      <c r="L25" s="93" t="str">
        <f t="shared" si="5"/>
        <v>-</v>
      </c>
      <c r="M25" s="95" t="str">
        <f>CHOOSE(FREQUENCY({0;1.01;5.43;7.01;8.01},H25),"-","onvol","vol","goed","uitst")</f>
        <v>-</v>
      </c>
      <c r="N25" s="36" t="str">
        <f>CHOOSE(FREQUENCY({0;1.01;5.43;7.01;8.01},I25),"-","onvol","vol","goed","uitst")</f>
        <v>-</v>
      </c>
      <c r="O25" s="36" t="str">
        <f>CHOOSE(FREQUENCY({0;1.01;5.43;7.01;8.01},J25),"-","onvol","vol","goed","uitst")</f>
        <v>-</v>
      </c>
      <c r="P25" s="36" t="str">
        <f>CHOOSE(FREQUENCY({0;1.01;5.43;7.01;8.01},K25),"-","onvol","vol","goed","uitst")</f>
        <v>-</v>
      </c>
      <c r="Q25" s="61" t="str">
        <f>CHOOSE(FREQUENCY({0;1.01;5.43;7.01;8.01},L25),"-","onvol","vol","goed","uitst")</f>
        <v>-</v>
      </c>
      <c r="R25" s="143" t="str">
        <f t="shared" si="6"/>
        <v>-</v>
      </c>
      <c r="S25" s="15"/>
      <c r="T25" s="22"/>
      <c r="U25" s="16"/>
      <c r="V25" s="16"/>
      <c r="W25" s="16"/>
    </row>
    <row r="26" spans="1:23" ht="20.100000000000001" customHeight="1" x14ac:dyDescent="0.15">
      <c r="A26" s="45">
        <v>16</v>
      </c>
      <c r="B26" s="1"/>
      <c r="C26" s="63"/>
      <c r="D26" s="57"/>
      <c r="E26" s="57"/>
      <c r="F26" s="57"/>
      <c r="G26" s="88"/>
      <c r="H26" s="91" t="str">
        <f t="shared" si="1"/>
        <v>-</v>
      </c>
      <c r="I26" s="34" t="str">
        <f>IF(D26=0,"-",IF(D26&gt;$I$7,"6"+((D26-$I$7)*(4/($I$8-$I$7))),"1"+(D26*(5/$I$7))))</f>
        <v>-</v>
      </c>
      <c r="J26" s="34" t="str">
        <f t="shared" si="3"/>
        <v>-</v>
      </c>
      <c r="K26" s="34" t="str">
        <f t="shared" si="4"/>
        <v>-</v>
      </c>
      <c r="L26" s="93" t="str">
        <f t="shared" si="5"/>
        <v>-</v>
      </c>
      <c r="M26" s="95" t="str">
        <f>CHOOSE(FREQUENCY({0;1.01;5.43;7.01;8.01},H26),"-","onvol","vol","goed","uitst")</f>
        <v>-</v>
      </c>
      <c r="N26" s="36" t="str">
        <f>CHOOSE(FREQUENCY({0;1.01;5.43;7.01;8.01},I26),"-","onvol","vol","goed","uitst")</f>
        <v>-</v>
      </c>
      <c r="O26" s="36" t="str">
        <f>CHOOSE(FREQUENCY({0;1.01;5.43;7.01;8.01},J26),"-","onvol","vol","goed","uitst")</f>
        <v>-</v>
      </c>
      <c r="P26" s="36" t="str">
        <f>CHOOSE(FREQUENCY({0;1.01;5.43;7.01;8.01},K26),"-","onvol","vol","goed","uitst")</f>
        <v>-</v>
      </c>
      <c r="Q26" s="61" t="str">
        <f>CHOOSE(FREQUENCY({0;1.01;5.43;7.01;8.01},L26),"-","onvol","vol","goed","uitst")</f>
        <v>-</v>
      </c>
      <c r="R26" s="143" t="str">
        <f t="shared" si="6"/>
        <v>-</v>
      </c>
      <c r="S26" s="15"/>
      <c r="T26" s="39"/>
      <c r="U26" s="16"/>
      <c r="V26" s="16"/>
      <c r="W26" s="16"/>
    </row>
    <row r="27" spans="1:23" ht="20.100000000000001" customHeight="1" x14ac:dyDescent="0.15">
      <c r="A27" s="45">
        <v>17</v>
      </c>
      <c r="B27" s="1"/>
      <c r="C27" s="63"/>
      <c r="D27" s="57"/>
      <c r="E27" s="57"/>
      <c r="F27" s="57"/>
      <c r="G27" s="88"/>
      <c r="H27" s="91" t="str">
        <f t="shared" si="1"/>
        <v>-</v>
      </c>
      <c r="I27" s="34" t="str">
        <f t="shared" si="2"/>
        <v>-</v>
      </c>
      <c r="J27" s="34" t="str">
        <f t="shared" si="3"/>
        <v>-</v>
      </c>
      <c r="K27" s="34" t="str">
        <f t="shared" si="4"/>
        <v>-</v>
      </c>
      <c r="L27" s="93" t="str">
        <f t="shared" si="5"/>
        <v>-</v>
      </c>
      <c r="M27" s="95" t="str">
        <f>CHOOSE(FREQUENCY({0;1.01;5.43;7.01;8.01},H27),"-","onvol","vol","goed","uitst")</f>
        <v>-</v>
      </c>
      <c r="N27" s="36" t="str">
        <f>CHOOSE(FREQUENCY({0;1.01;5.43;7.01;8.01},I27),"-","onvol","vol","goed","uitst")</f>
        <v>-</v>
      </c>
      <c r="O27" s="36" t="str">
        <f>CHOOSE(FREQUENCY({0;1.01;5.43;7.01;8.01},J27),"-","onvol","vol","goed","uitst")</f>
        <v>-</v>
      </c>
      <c r="P27" s="36" t="str">
        <f>CHOOSE(FREQUENCY({0;1.01;5.43;7.01;8.01},K27),"-","onvol","vol","goed","uitst")</f>
        <v>-</v>
      </c>
      <c r="Q27" s="61" t="str">
        <f>CHOOSE(FREQUENCY({0;1.01;5.43;7.01;8.01},L27),"-","onvol","vol","goed","uitst")</f>
        <v>-</v>
      </c>
      <c r="R27" s="143" t="str">
        <f t="shared" si="6"/>
        <v>-</v>
      </c>
      <c r="S27" s="15"/>
      <c r="T27" s="22"/>
      <c r="U27" s="16"/>
      <c r="V27" s="16"/>
      <c r="W27" s="16"/>
    </row>
    <row r="28" spans="1:23" ht="20.100000000000001" customHeight="1" x14ac:dyDescent="0.15">
      <c r="A28" s="45">
        <v>18</v>
      </c>
      <c r="B28" s="1"/>
      <c r="C28" s="63"/>
      <c r="D28" s="57"/>
      <c r="E28" s="57"/>
      <c r="F28" s="57"/>
      <c r="G28" s="88"/>
      <c r="H28" s="91" t="str">
        <f t="shared" si="1"/>
        <v>-</v>
      </c>
      <c r="I28" s="34" t="str">
        <f t="shared" si="2"/>
        <v>-</v>
      </c>
      <c r="J28" s="34" t="str">
        <f t="shared" si="3"/>
        <v>-</v>
      </c>
      <c r="K28" s="34" t="str">
        <f t="shared" si="4"/>
        <v>-</v>
      </c>
      <c r="L28" s="93" t="str">
        <f t="shared" si="5"/>
        <v>-</v>
      </c>
      <c r="M28" s="95" t="str">
        <f>CHOOSE(FREQUENCY({0;1.01;5.43;7.01;8.01},H28),"-","onvol","vol","goed","uitst")</f>
        <v>-</v>
      </c>
      <c r="N28" s="36" t="str">
        <f>CHOOSE(FREQUENCY({0;1.01;5.43;7.01;8.01},I28),"-","onvol","vol","goed","uitst")</f>
        <v>-</v>
      </c>
      <c r="O28" s="36" t="str">
        <f>CHOOSE(FREQUENCY({0;1.01;5.43;7.01;8.01},J28),"-","onvol","vol","goed","uitst")</f>
        <v>-</v>
      </c>
      <c r="P28" s="36" t="str">
        <f>CHOOSE(FREQUENCY({0;1.01;5.43;7.01;8.01},K28),"-","onvol","vol","goed","uitst")</f>
        <v>-</v>
      </c>
      <c r="Q28" s="61" t="str">
        <f>CHOOSE(FREQUENCY({0;1.01;5.43;7.01;8.01},L28),"-","onvol","vol","goed","uitst")</f>
        <v>-</v>
      </c>
      <c r="R28" s="143" t="str">
        <f t="shared" si="6"/>
        <v>-</v>
      </c>
      <c r="S28" s="15"/>
      <c r="T28" s="22"/>
      <c r="U28" s="16"/>
      <c r="V28" s="16"/>
      <c r="W28" s="16"/>
    </row>
    <row r="29" spans="1:23" ht="20.100000000000001" customHeight="1" x14ac:dyDescent="0.15">
      <c r="A29" s="45">
        <v>19</v>
      </c>
      <c r="B29" s="1"/>
      <c r="C29" s="63"/>
      <c r="D29" s="57"/>
      <c r="E29" s="57"/>
      <c r="F29" s="57"/>
      <c r="G29" s="88"/>
      <c r="H29" s="91" t="str">
        <f t="shared" si="1"/>
        <v>-</v>
      </c>
      <c r="I29" s="34" t="str">
        <f t="shared" si="2"/>
        <v>-</v>
      </c>
      <c r="J29" s="34" t="str">
        <f>IF(E29=0,"-",IF(E29&gt;$J$7,"6"+((E29-$J$7)*(4/($J$8-$J$7))),"1"+(E29*(5/$J$7))))</f>
        <v>-</v>
      </c>
      <c r="K29" s="34" t="str">
        <f t="shared" si="4"/>
        <v>-</v>
      </c>
      <c r="L29" s="93" t="str">
        <f t="shared" si="5"/>
        <v>-</v>
      </c>
      <c r="M29" s="95" t="str">
        <f>CHOOSE(FREQUENCY({0;1.01;5.43;7.01;8.01},H29),"-","onvol","vol","goed","uitst")</f>
        <v>-</v>
      </c>
      <c r="N29" s="36" t="str">
        <f>CHOOSE(FREQUENCY({0;1.01;5.43;7.01;8.01},I29),"-","onvol","vol","goed","uitst")</f>
        <v>-</v>
      </c>
      <c r="O29" s="36" t="str">
        <f>CHOOSE(FREQUENCY({0;1.01;5.43;7.01;8.01},J29),"-","onvol","vol","goed","uitst")</f>
        <v>-</v>
      </c>
      <c r="P29" s="36" t="str">
        <f>CHOOSE(FREQUENCY({0;1.01;5.43;7.01;8.01},K29),"-","onvol","vol","goed","uitst")</f>
        <v>-</v>
      </c>
      <c r="Q29" s="61" t="str">
        <f>CHOOSE(FREQUENCY({0;1.01;5.43;7.01;8.01},L29),"-","onvol","vol","goed","uitst")</f>
        <v>-</v>
      </c>
      <c r="R29" s="143" t="str">
        <f t="shared" si="6"/>
        <v>-</v>
      </c>
      <c r="S29" s="15"/>
      <c r="T29" s="22"/>
      <c r="U29" s="16"/>
      <c r="V29" s="16"/>
      <c r="W29" s="16"/>
    </row>
    <row r="30" spans="1:23" ht="20.100000000000001" customHeight="1" x14ac:dyDescent="0.15">
      <c r="A30" s="45">
        <v>20</v>
      </c>
      <c r="B30" s="1"/>
      <c r="C30" s="63"/>
      <c r="D30" s="57"/>
      <c r="E30" s="57"/>
      <c r="F30" s="57"/>
      <c r="G30" s="88"/>
      <c r="H30" s="91" t="str">
        <f>IF(C30=0,"-",IF(C30&gt;$H$7,"6"+((C30-$H$7)*(4/($H$8-$H$7))),"1"+(C30*(5/$H$7))))</f>
        <v>-</v>
      </c>
      <c r="I30" s="34" t="str">
        <f t="shared" si="2"/>
        <v>-</v>
      </c>
      <c r="J30" s="34" t="str">
        <f t="shared" si="3"/>
        <v>-</v>
      </c>
      <c r="K30" s="34" t="str">
        <f t="shared" si="4"/>
        <v>-</v>
      </c>
      <c r="L30" s="93" t="str">
        <f t="shared" si="5"/>
        <v>-</v>
      </c>
      <c r="M30" s="95" t="str">
        <f>CHOOSE(FREQUENCY({0;1.01;5.43;7.01;8.01},H30),"-","onvol","vol","goed","uitst")</f>
        <v>-</v>
      </c>
      <c r="N30" s="36" t="str">
        <f>CHOOSE(FREQUENCY({0;1.01;5.43;7.01;8.01},I30),"-","onvol","vol","goed","uitst")</f>
        <v>-</v>
      </c>
      <c r="O30" s="36" t="str">
        <f>CHOOSE(FREQUENCY({0;1.01;5.43;7.01;8.01},J30),"-","onvol","vol","goed","uitst")</f>
        <v>-</v>
      </c>
      <c r="P30" s="36" t="str">
        <f>CHOOSE(FREQUENCY({0;1.01;5.43;7.01;8.01},K30),"-","onvol","vol","goed","uitst")</f>
        <v>-</v>
      </c>
      <c r="Q30" s="61" t="str">
        <f>CHOOSE(FREQUENCY({0;1.01;5.43;7.01;8.01},L30),"-","onvol","vol","goed","uitst")</f>
        <v>-</v>
      </c>
      <c r="R30" s="143" t="str">
        <f t="shared" si="6"/>
        <v>-</v>
      </c>
      <c r="S30" s="15"/>
      <c r="T30" s="22"/>
      <c r="U30" s="16"/>
      <c r="V30" s="16"/>
      <c r="W30" s="16"/>
    </row>
    <row r="31" spans="1:23" ht="20.100000000000001" customHeight="1" x14ac:dyDescent="0.15">
      <c r="A31" s="45">
        <v>21</v>
      </c>
      <c r="B31" s="1"/>
      <c r="C31" s="63"/>
      <c r="D31" s="57"/>
      <c r="E31" s="57"/>
      <c r="F31" s="57"/>
      <c r="G31" s="88"/>
      <c r="H31" s="91" t="str">
        <f t="shared" ref="H31:H40" si="7">IF(C31=0,"-",IF(C31&gt;$H$7,"6"+((C31-$H$7)*(4/($H$8-$H$7))),"1"+(C31*(5/$H$7))))</f>
        <v>-</v>
      </c>
      <c r="I31" s="34" t="str">
        <f t="shared" si="2"/>
        <v>-</v>
      </c>
      <c r="J31" s="34" t="str">
        <f t="shared" si="3"/>
        <v>-</v>
      </c>
      <c r="K31" s="34" t="str">
        <f t="shared" si="4"/>
        <v>-</v>
      </c>
      <c r="L31" s="93" t="str">
        <f t="shared" si="5"/>
        <v>-</v>
      </c>
      <c r="M31" s="95" t="str">
        <f>CHOOSE(FREQUENCY({0;1.01;5.43;7.01;8.01},H31),"-","onvol","vol","goed","uitst")</f>
        <v>-</v>
      </c>
      <c r="N31" s="36" t="str">
        <f>CHOOSE(FREQUENCY({0;1.01;5.43;7.01;8.01},I31),"-","onvol","vol","goed","uitst")</f>
        <v>-</v>
      </c>
      <c r="O31" s="36" t="str">
        <f>CHOOSE(FREQUENCY({0;1.01;5.43;7.01;8.01},J31),"-","onvol","vol","goed","uitst")</f>
        <v>-</v>
      </c>
      <c r="P31" s="36" t="str">
        <f>CHOOSE(FREQUENCY({0;1.01;5.43;7.01;8.01},K31),"-","onvol","vol","goed","uitst")</f>
        <v>-</v>
      </c>
      <c r="Q31" s="61" t="str">
        <f>CHOOSE(FREQUENCY({0;1.01;5.43;7.01;8.01},L31),"-","onvol","vol","goed","uitst")</f>
        <v>-</v>
      </c>
      <c r="R31" s="143" t="str">
        <f t="shared" si="6"/>
        <v>-</v>
      </c>
      <c r="S31" s="15"/>
      <c r="T31" s="22"/>
      <c r="U31" s="16"/>
      <c r="V31" s="16"/>
      <c r="W31" s="16"/>
    </row>
    <row r="32" spans="1:23" ht="20.100000000000001" customHeight="1" x14ac:dyDescent="0.15">
      <c r="A32" s="45">
        <v>22</v>
      </c>
      <c r="B32" s="1"/>
      <c r="C32" s="63"/>
      <c r="D32" s="57"/>
      <c r="E32" s="57"/>
      <c r="F32" s="57"/>
      <c r="G32" s="88"/>
      <c r="H32" s="91" t="str">
        <f t="shared" si="7"/>
        <v>-</v>
      </c>
      <c r="I32" s="34" t="str">
        <f t="shared" si="2"/>
        <v>-</v>
      </c>
      <c r="J32" s="34" t="str">
        <f t="shared" si="3"/>
        <v>-</v>
      </c>
      <c r="K32" s="34" t="str">
        <f t="shared" si="4"/>
        <v>-</v>
      </c>
      <c r="L32" s="93" t="str">
        <f t="shared" si="5"/>
        <v>-</v>
      </c>
      <c r="M32" s="95" t="str">
        <f>CHOOSE(FREQUENCY({0;1.01;5.43;7.01;8.01},H32),"-","onvol","vol","goed","uitst")</f>
        <v>-</v>
      </c>
      <c r="N32" s="36" t="str">
        <f>CHOOSE(FREQUENCY({0;1.01;5.43;7.01;8.01},I32),"-","onvol","vol","goed","uitst")</f>
        <v>-</v>
      </c>
      <c r="O32" s="36" t="str">
        <f>CHOOSE(FREQUENCY({0;1.01;5.43;7.01;8.01},J32),"-","onvol","vol","goed","uitst")</f>
        <v>-</v>
      </c>
      <c r="P32" s="36" t="str">
        <f>CHOOSE(FREQUENCY({0;1.01;5.43;7.01;8.01},K32),"-","onvol","vol","goed","uitst")</f>
        <v>-</v>
      </c>
      <c r="Q32" s="61" t="str">
        <f>CHOOSE(FREQUENCY({0;1.01;5.43;7.01;8.01},L32),"-","onvol","vol","goed","uitst")</f>
        <v>-</v>
      </c>
      <c r="R32" s="143" t="str">
        <f t="shared" si="6"/>
        <v>-</v>
      </c>
      <c r="S32" s="15"/>
      <c r="T32" s="22"/>
      <c r="U32" s="16"/>
      <c r="V32" s="16"/>
      <c r="W32" s="16"/>
    </row>
    <row r="33" spans="1:23" ht="20.100000000000001" customHeight="1" x14ac:dyDescent="0.15">
      <c r="A33" s="45">
        <v>23</v>
      </c>
      <c r="B33" s="1"/>
      <c r="C33" s="63"/>
      <c r="D33" s="57"/>
      <c r="E33" s="57"/>
      <c r="F33" s="57"/>
      <c r="G33" s="88"/>
      <c r="H33" s="91" t="str">
        <f t="shared" si="7"/>
        <v>-</v>
      </c>
      <c r="I33" s="34" t="str">
        <f t="shared" si="2"/>
        <v>-</v>
      </c>
      <c r="J33" s="34" t="str">
        <f t="shared" si="3"/>
        <v>-</v>
      </c>
      <c r="K33" s="34" t="str">
        <f t="shared" si="4"/>
        <v>-</v>
      </c>
      <c r="L33" s="93" t="str">
        <f t="shared" si="5"/>
        <v>-</v>
      </c>
      <c r="M33" s="95" t="str">
        <f>CHOOSE(FREQUENCY({0;1.01;5.43;7.01;8.01},H33),"-","onvol","vol","goed","uitst")</f>
        <v>-</v>
      </c>
      <c r="N33" s="36" t="str">
        <f>CHOOSE(FREQUENCY({0;1.01;5.43;7.01;8.01},I33),"-","onvol","vol","goed","uitst")</f>
        <v>-</v>
      </c>
      <c r="O33" s="36" t="str">
        <f>CHOOSE(FREQUENCY({0;1.01;5.43;7.01;8.01},J33),"-","onvol","vol","goed","uitst")</f>
        <v>-</v>
      </c>
      <c r="P33" s="36" t="str">
        <f>CHOOSE(FREQUENCY({0;1.01;5.43;7.01;8.01},K33),"-","onvol","vol","goed","uitst")</f>
        <v>-</v>
      </c>
      <c r="Q33" s="61" t="str">
        <f>CHOOSE(FREQUENCY({0;1.01;5.43;7.01;8.01},L33),"-","onvol","vol","goed","uitst")</f>
        <v>-</v>
      </c>
      <c r="R33" s="143" t="str">
        <f t="shared" si="6"/>
        <v>-</v>
      </c>
      <c r="S33" s="15"/>
      <c r="T33" s="22"/>
      <c r="U33" s="16"/>
      <c r="V33" s="16"/>
      <c r="W33" s="16"/>
    </row>
    <row r="34" spans="1:23" ht="20.100000000000001" customHeight="1" x14ac:dyDescent="0.15">
      <c r="A34" s="45">
        <v>24</v>
      </c>
      <c r="B34" s="1"/>
      <c r="C34" s="63"/>
      <c r="D34" s="57"/>
      <c r="E34" s="57"/>
      <c r="F34" s="57"/>
      <c r="G34" s="88"/>
      <c r="H34" s="91" t="str">
        <f t="shared" si="7"/>
        <v>-</v>
      </c>
      <c r="I34" s="34" t="str">
        <f t="shared" si="2"/>
        <v>-</v>
      </c>
      <c r="J34" s="34" t="str">
        <f t="shared" si="3"/>
        <v>-</v>
      </c>
      <c r="K34" s="34" t="str">
        <f t="shared" si="4"/>
        <v>-</v>
      </c>
      <c r="L34" s="93" t="str">
        <f t="shared" si="5"/>
        <v>-</v>
      </c>
      <c r="M34" s="95" t="str">
        <f>CHOOSE(FREQUENCY({0;1.01;5.43;7.01;8.01},H34),"-","onvol","vol","goed","uitst")</f>
        <v>-</v>
      </c>
      <c r="N34" s="36" t="str">
        <f>CHOOSE(FREQUENCY({0;1.01;5.43;7.01;8.01},I34),"-","onvol","vol","goed","uitst")</f>
        <v>-</v>
      </c>
      <c r="O34" s="36" t="str">
        <f>CHOOSE(FREQUENCY({0;1.01;5.43;7.01;8.01},J34),"-","onvol","vol","goed","uitst")</f>
        <v>-</v>
      </c>
      <c r="P34" s="36" t="str">
        <f>CHOOSE(FREQUENCY({0;1.01;5.43;7.01;8.01},K34),"-","onvol","vol","goed","uitst")</f>
        <v>-</v>
      </c>
      <c r="Q34" s="61" t="str">
        <f>CHOOSE(FREQUENCY({0;1.01;5.43;7.01;8.01},L34),"-","onvol","vol","goed","uitst")</f>
        <v>-</v>
      </c>
      <c r="R34" s="143" t="str">
        <f t="shared" si="6"/>
        <v>-</v>
      </c>
      <c r="S34" s="15"/>
      <c r="T34" s="22"/>
      <c r="U34" s="16"/>
      <c r="V34" s="16"/>
      <c r="W34" s="16"/>
    </row>
    <row r="35" spans="1:23" ht="20.100000000000001" customHeight="1" x14ac:dyDescent="0.15">
      <c r="A35" s="45">
        <v>25</v>
      </c>
      <c r="B35" s="1"/>
      <c r="C35" s="63"/>
      <c r="D35" s="57"/>
      <c r="E35" s="57"/>
      <c r="F35" s="57"/>
      <c r="G35" s="88"/>
      <c r="H35" s="91" t="str">
        <f t="shared" si="7"/>
        <v>-</v>
      </c>
      <c r="I35" s="34" t="str">
        <f t="shared" si="2"/>
        <v>-</v>
      </c>
      <c r="J35" s="34" t="str">
        <f t="shared" si="3"/>
        <v>-</v>
      </c>
      <c r="K35" s="34" t="str">
        <f t="shared" si="4"/>
        <v>-</v>
      </c>
      <c r="L35" s="93" t="str">
        <f t="shared" si="5"/>
        <v>-</v>
      </c>
      <c r="M35" s="95" t="str">
        <f>CHOOSE(FREQUENCY({0;1.01;5.43;7.01;8.01},H35),"-","onvol","vol","goed","uitst")</f>
        <v>-</v>
      </c>
      <c r="N35" s="36" t="str">
        <f>CHOOSE(FREQUENCY({0;1.01;5.43;7.01;8.01},I35),"-","onvol","vol","goed","uitst")</f>
        <v>-</v>
      </c>
      <c r="O35" s="36" t="str">
        <f>CHOOSE(FREQUENCY({0;1.01;5.43;7.01;8.01},J35),"-","onvol","vol","goed","uitst")</f>
        <v>-</v>
      </c>
      <c r="P35" s="36" t="str">
        <f>CHOOSE(FREQUENCY({0;1.01;5.43;7.01;8.01},K35),"-","onvol","vol","goed","uitst")</f>
        <v>-</v>
      </c>
      <c r="Q35" s="61" t="str">
        <f>CHOOSE(FREQUENCY({0;1.01;5.43;7.01;8.01},L35),"-","onvol","vol","goed","uitst")</f>
        <v>-</v>
      </c>
      <c r="R35" s="143" t="str">
        <f t="shared" si="6"/>
        <v>-</v>
      </c>
      <c r="S35" s="15"/>
      <c r="T35" s="22"/>
      <c r="U35" s="16"/>
      <c r="V35" s="16"/>
      <c r="W35" s="16"/>
    </row>
    <row r="36" spans="1:23" ht="20.100000000000001" customHeight="1" x14ac:dyDescent="0.15">
      <c r="A36" s="45">
        <v>26</v>
      </c>
      <c r="B36" s="1"/>
      <c r="C36" s="63"/>
      <c r="D36" s="57"/>
      <c r="E36" s="57"/>
      <c r="F36" s="57"/>
      <c r="G36" s="88"/>
      <c r="H36" s="91" t="str">
        <f t="shared" si="7"/>
        <v>-</v>
      </c>
      <c r="I36" s="34" t="str">
        <f t="shared" si="2"/>
        <v>-</v>
      </c>
      <c r="J36" s="34" t="str">
        <f t="shared" si="3"/>
        <v>-</v>
      </c>
      <c r="K36" s="34" t="str">
        <f t="shared" si="4"/>
        <v>-</v>
      </c>
      <c r="L36" s="93" t="str">
        <f t="shared" si="5"/>
        <v>-</v>
      </c>
      <c r="M36" s="95" t="str">
        <f>CHOOSE(FREQUENCY({0;1.01;5.43;7.01;8.01},H36),"-","onvol","vol","goed","uitst")</f>
        <v>-</v>
      </c>
      <c r="N36" s="36" t="str">
        <f>CHOOSE(FREQUENCY({0;1.01;5.43;7.01;8.01},I36),"-","onvol","vol","goed","uitst")</f>
        <v>-</v>
      </c>
      <c r="O36" s="36" t="str">
        <f>CHOOSE(FREQUENCY({0;1.01;5.43;7.01;8.01},J36),"-","onvol","vol","goed","uitst")</f>
        <v>-</v>
      </c>
      <c r="P36" s="36" t="str">
        <f>CHOOSE(FREQUENCY({0;1.01;5.43;7.01;8.01},K36),"-","onvol","vol","goed","uitst")</f>
        <v>-</v>
      </c>
      <c r="Q36" s="61" t="str">
        <f>CHOOSE(FREQUENCY({0;1.01;5.43;7.01;8.01},L36),"-","onvol","vol","goed","uitst")</f>
        <v>-</v>
      </c>
      <c r="R36" s="143" t="str">
        <f t="shared" si="6"/>
        <v>-</v>
      </c>
      <c r="S36" s="15"/>
      <c r="T36" s="22"/>
      <c r="U36" s="16"/>
      <c r="V36" s="16"/>
      <c r="W36" s="16"/>
    </row>
    <row r="37" spans="1:23" ht="20.100000000000001" customHeight="1" x14ac:dyDescent="0.15">
      <c r="A37" s="45">
        <v>27</v>
      </c>
      <c r="B37" s="1"/>
      <c r="C37" s="63"/>
      <c r="D37" s="57"/>
      <c r="E37" s="57"/>
      <c r="F37" s="57"/>
      <c r="G37" s="88"/>
      <c r="H37" s="91" t="str">
        <f t="shared" si="7"/>
        <v>-</v>
      </c>
      <c r="I37" s="34" t="str">
        <f t="shared" si="2"/>
        <v>-</v>
      </c>
      <c r="J37" s="34" t="str">
        <f t="shared" si="3"/>
        <v>-</v>
      </c>
      <c r="K37" s="34" t="str">
        <f t="shared" si="4"/>
        <v>-</v>
      </c>
      <c r="L37" s="93" t="str">
        <f t="shared" si="5"/>
        <v>-</v>
      </c>
      <c r="M37" s="95" t="str">
        <f>CHOOSE(FREQUENCY({0;1.01;5.43;7.01;8.01},H37),"-","onvol","vol","goed","uitst")</f>
        <v>-</v>
      </c>
      <c r="N37" s="36" t="str">
        <f>CHOOSE(FREQUENCY({0;1.01;5.43;7.01;8.01},I37),"-","onvol","vol","goed","uitst")</f>
        <v>-</v>
      </c>
      <c r="O37" s="36" t="str">
        <f>CHOOSE(FREQUENCY({0;1.01;5.43;7.01;8.01},J37),"-","onvol","vol","goed","uitst")</f>
        <v>-</v>
      </c>
      <c r="P37" s="36" t="str">
        <f>CHOOSE(FREQUENCY({0;1.01;5.43;7.01;8.01},K37),"-","onvol","vol","goed","uitst")</f>
        <v>-</v>
      </c>
      <c r="Q37" s="61" t="str">
        <f>CHOOSE(FREQUENCY({0;1.01;5.43;7.01;8.01},L37),"-","onvol","vol","goed","uitst")</f>
        <v>-</v>
      </c>
      <c r="R37" s="143" t="str">
        <f t="shared" si="6"/>
        <v>-</v>
      </c>
      <c r="S37" s="15"/>
      <c r="T37" s="22"/>
      <c r="U37" s="16"/>
      <c r="V37" s="16"/>
      <c r="W37" s="16"/>
    </row>
    <row r="38" spans="1:23" ht="20.100000000000001" customHeight="1" x14ac:dyDescent="0.15">
      <c r="A38" s="45">
        <v>28</v>
      </c>
      <c r="B38" s="1"/>
      <c r="C38" s="63"/>
      <c r="D38" s="57"/>
      <c r="E38" s="57"/>
      <c r="F38" s="57"/>
      <c r="G38" s="88"/>
      <c r="H38" s="91" t="str">
        <f t="shared" si="7"/>
        <v>-</v>
      </c>
      <c r="I38" s="34" t="str">
        <f t="shared" si="2"/>
        <v>-</v>
      </c>
      <c r="J38" s="34" t="str">
        <f t="shared" si="3"/>
        <v>-</v>
      </c>
      <c r="K38" s="34" t="str">
        <f t="shared" si="4"/>
        <v>-</v>
      </c>
      <c r="L38" s="93" t="str">
        <f t="shared" si="5"/>
        <v>-</v>
      </c>
      <c r="M38" s="95" t="str">
        <f>CHOOSE(FREQUENCY({0;1.01;5.43;7.01;8.01},H38),"-","onvol","vol","goed","uitst")</f>
        <v>-</v>
      </c>
      <c r="N38" s="36" t="str">
        <f>CHOOSE(FREQUENCY({0;1.01;5.43;7.01;8.01},I38),"-","onvol","vol","goed","uitst")</f>
        <v>-</v>
      </c>
      <c r="O38" s="36" t="str">
        <f>CHOOSE(FREQUENCY({0;1.01;5.43;7.01;8.01},J38),"-","onvol","vol","goed","uitst")</f>
        <v>-</v>
      </c>
      <c r="P38" s="36" t="str">
        <f>CHOOSE(FREQUENCY({0;1.01;5.43;7.01;8.01},K38),"-","onvol","vol","goed","uitst")</f>
        <v>-</v>
      </c>
      <c r="Q38" s="61" t="str">
        <f>CHOOSE(FREQUENCY({0;1.01;5.43;7.01;8.01},L38),"-","onvol","vol","goed","uitst")</f>
        <v>-</v>
      </c>
      <c r="R38" s="143" t="str">
        <f t="shared" si="6"/>
        <v>-</v>
      </c>
      <c r="S38" s="15"/>
      <c r="T38" s="22"/>
      <c r="U38" s="16"/>
      <c r="V38" s="16"/>
      <c r="W38" s="16"/>
    </row>
    <row r="39" spans="1:23" ht="20.100000000000001" customHeight="1" x14ac:dyDescent="0.15">
      <c r="A39" s="45">
        <v>29</v>
      </c>
      <c r="B39" s="1"/>
      <c r="C39" s="63"/>
      <c r="D39" s="58"/>
      <c r="E39" s="58"/>
      <c r="F39" s="58"/>
      <c r="G39" s="89"/>
      <c r="H39" s="91" t="str">
        <f t="shared" si="7"/>
        <v>-</v>
      </c>
      <c r="I39" s="34" t="str">
        <f t="shared" si="2"/>
        <v>-</v>
      </c>
      <c r="J39" s="34" t="str">
        <f t="shared" si="3"/>
        <v>-</v>
      </c>
      <c r="K39" s="34" t="str">
        <f t="shared" si="4"/>
        <v>-</v>
      </c>
      <c r="L39" s="93" t="str">
        <f t="shared" si="5"/>
        <v>-</v>
      </c>
      <c r="M39" s="95" t="str">
        <f>CHOOSE(FREQUENCY({0;1.01;5.43;7.01;8.01},H39),"-","onvol","vol","goed","uitst")</f>
        <v>-</v>
      </c>
      <c r="N39" s="36" t="str">
        <f>CHOOSE(FREQUENCY({0;1.01;5.43;7.01;8.01},I39),"-","onvol","vol","goed","uitst")</f>
        <v>-</v>
      </c>
      <c r="O39" s="36" t="str">
        <f>CHOOSE(FREQUENCY({0;1.01;5.43;7.01;8.01},J39),"-","onvol","vol","goed","uitst")</f>
        <v>-</v>
      </c>
      <c r="P39" s="36" t="str">
        <f>CHOOSE(FREQUENCY({0;1.01;5.43;7.01;8.01},K39),"-","onvol","vol","goed","uitst")</f>
        <v>-</v>
      </c>
      <c r="Q39" s="61" t="str">
        <f>CHOOSE(FREQUENCY({0;1.01;5.43;7.01;8.01},L39),"-","onvol","vol","goed","uitst")</f>
        <v>-</v>
      </c>
      <c r="R39" s="143" t="str">
        <f t="shared" si="6"/>
        <v>-</v>
      </c>
      <c r="S39" s="15"/>
      <c r="T39" s="22"/>
      <c r="U39" s="16"/>
      <c r="V39" s="16"/>
      <c r="W39" s="16"/>
    </row>
    <row r="40" spans="1:23" ht="20.100000000000001" customHeight="1" x14ac:dyDescent="0.15">
      <c r="A40" s="45">
        <v>30</v>
      </c>
      <c r="B40" s="1"/>
      <c r="C40" s="63"/>
      <c r="D40" s="58"/>
      <c r="E40" s="58"/>
      <c r="F40" s="58"/>
      <c r="G40" s="89"/>
      <c r="H40" s="91" t="str">
        <f t="shared" si="7"/>
        <v>-</v>
      </c>
      <c r="I40" s="34" t="str">
        <f>IF(D40=0,"-",IF(D40&gt;$I$7,"6"+((D40-$I$7)*(4/($I$8-$I$7))),"1"+(D40*(5/$I$7))))</f>
        <v>-</v>
      </c>
      <c r="J40" s="34" t="str">
        <f t="shared" si="3"/>
        <v>-</v>
      </c>
      <c r="K40" s="34" t="str">
        <f t="shared" si="4"/>
        <v>-</v>
      </c>
      <c r="L40" s="93" t="str">
        <f t="shared" si="5"/>
        <v>-</v>
      </c>
      <c r="M40" s="95" t="str">
        <f>CHOOSE(FREQUENCY({0;1.01;5.43;7.01;8.01},H40),"-","onvol","vol","goed","uitst")</f>
        <v>-</v>
      </c>
      <c r="N40" s="36" t="str">
        <f>CHOOSE(FREQUENCY({0;1.01;5.43;7.01;8.01},I40),"-","onvol","vol","goed","uitst")</f>
        <v>-</v>
      </c>
      <c r="O40" s="36" t="str">
        <f>CHOOSE(FREQUENCY({0;1.01;5.43;7.01;8.01},J40),"-","onvol","vol","goed","uitst")</f>
        <v>-</v>
      </c>
      <c r="P40" s="36" t="str">
        <f>CHOOSE(FREQUENCY({0;1.01;5.43;7.01;8.01},K40),"-","onvol","vol","goed","uitst")</f>
        <v>-</v>
      </c>
      <c r="Q40" s="61" t="str">
        <f>CHOOSE(FREQUENCY({0;1.01;5.43;7.01;8.01},L40),"-","onvol","vol","goed","uitst")</f>
        <v>-</v>
      </c>
      <c r="R40" s="143" t="str">
        <f t="shared" si="6"/>
        <v>-</v>
      </c>
      <c r="S40" s="15"/>
      <c r="T40" s="22"/>
      <c r="U40" s="16"/>
      <c r="V40" s="16"/>
      <c r="W40" s="16"/>
    </row>
    <row r="41" spans="1:23" ht="20.100000000000001" customHeight="1" x14ac:dyDescent="0.15">
      <c r="A41" s="45">
        <v>31</v>
      </c>
      <c r="B41" s="1"/>
      <c r="C41" s="63"/>
      <c r="D41" s="58"/>
      <c r="E41" s="58"/>
      <c r="F41" s="58"/>
      <c r="G41" s="89"/>
      <c r="H41" s="91" t="str">
        <f>IF(C41=0,"-",IF(C41&gt;$H$7,"6"+((C41-$H$7)*(4/($H$8-$H$7))),"1"+(C41*(5/$H$7))))</f>
        <v>-</v>
      </c>
      <c r="I41" s="34" t="str">
        <f t="shared" si="2"/>
        <v>-</v>
      </c>
      <c r="J41" s="34" t="str">
        <f t="shared" si="3"/>
        <v>-</v>
      </c>
      <c r="K41" s="34" t="str">
        <f t="shared" si="4"/>
        <v>-</v>
      </c>
      <c r="L41" s="93" t="str">
        <f t="shared" si="5"/>
        <v>-</v>
      </c>
      <c r="M41" s="95" t="str">
        <f>CHOOSE(FREQUENCY({0;1.01;5.43;7.01;8.01},H41),"-","onvol","vol","goed","uitst")</f>
        <v>-</v>
      </c>
      <c r="N41" s="36" t="str">
        <f>CHOOSE(FREQUENCY({0;1.01;5.43;7.01;8.01},I41),"-","onvol","vol","goed","uitst")</f>
        <v>-</v>
      </c>
      <c r="O41" s="36" t="str">
        <f>CHOOSE(FREQUENCY({0;1.01;5.43;7.01;8.01},J41),"-","onvol","vol","goed","uitst")</f>
        <v>-</v>
      </c>
      <c r="P41" s="36" t="str">
        <f>CHOOSE(FREQUENCY({0;1.01;5.43;7.01;8.01},K41),"-","onvol","vol","goed","uitst")</f>
        <v>-</v>
      </c>
      <c r="Q41" s="61" t="str">
        <f>CHOOSE(FREQUENCY({0;1.01;5.43;7.01;8.01},L41),"-","onvol","vol","goed","uitst")</f>
        <v>-</v>
      </c>
      <c r="R41" s="143" t="str">
        <f t="shared" si="6"/>
        <v>-</v>
      </c>
      <c r="S41" s="15"/>
      <c r="T41" s="22"/>
      <c r="U41" s="16"/>
      <c r="V41" s="16"/>
      <c r="W41" s="16"/>
    </row>
    <row r="42" spans="1:23" ht="20.100000000000001" customHeight="1" x14ac:dyDescent="0.15">
      <c r="A42" s="45">
        <v>32</v>
      </c>
      <c r="B42" s="1"/>
      <c r="C42" s="63"/>
      <c r="D42" s="58"/>
      <c r="E42" s="58"/>
      <c r="F42" s="58"/>
      <c r="G42" s="89"/>
      <c r="H42" s="91" t="str">
        <f t="shared" ref="H42:H45" si="8">IF(C42=0,"-",IF(C42&gt;$H$7,"6"+((C42-$H$7)*(4/($H$8-$H$7))),"1"+(C42*(5/$H$7))))</f>
        <v>-</v>
      </c>
      <c r="I42" s="34" t="str">
        <f t="shared" si="2"/>
        <v>-</v>
      </c>
      <c r="J42" s="34" t="str">
        <f t="shared" si="3"/>
        <v>-</v>
      </c>
      <c r="K42" s="34" t="str">
        <f t="shared" si="4"/>
        <v>-</v>
      </c>
      <c r="L42" s="93" t="str">
        <f t="shared" si="5"/>
        <v>-</v>
      </c>
      <c r="M42" s="95" t="str">
        <f>CHOOSE(FREQUENCY({0;1.01;5.43;7.01;8.01},H42),"-","onvol","vol","goed","uitst")</f>
        <v>-</v>
      </c>
      <c r="N42" s="36" t="str">
        <f>CHOOSE(FREQUENCY({0;1.01;5.43;7.01;8.01},I42),"-","onvol","vol","goed","uitst")</f>
        <v>-</v>
      </c>
      <c r="O42" s="36" t="str">
        <f>CHOOSE(FREQUENCY({0;1.01;5.43;7.01;8.01},J42),"-","onvol","vol","goed","uitst")</f>
        <v>-</v>
      </c>
      <c r="P42" s="36" t="str">
        <f>CHOOSE(FREQUENCY({0;1.01;5.43;7.01;8.01},K42),"-","onvol","vol","goed","uitst")</f>
        <v>-</v>
      </c>
      <c r="Q42" s="61" t="str">
        <f>CHOOSE(FREQUENCY({0;1.01;5.43;7.01;8.01},L42),"-","onvol","vol","goed","uitst")</f>
        <v>-</v>
      </c>
      <c r="R42" s="143" t="str">
        <f t="shared" si="6"/>
        <v>-</v>
      </c>
      <c r="S42" s="15"/>
      <c r="T42" s="22"/>
      <c r="U42" s="16"/>
      <c r="V42" s="16"/>
      <c r="W42" s="16"/>
    </row>
    <row r="43" spans="1:23" ht="20.100000000000001" customHeight="1" x14ac:dyDescent="0.15">
      <c r="A43" s="45">
        <v>33</v>
      </c>
      <c r="B43" s="1"/>
      <c r="C43" s="63"/>
      <c r="D43" s="58"/>
      <c r="E43" s="58"/>
      <c r="F43" s="58"/>
      <c r="G43" s="89"/>
      <c r="H43" s="91" t="str">
        <f t="shared" si="8"/>
        <v>-</v>
      </c>
      <c r="I43" s="34" t="str">
        <f t="shared" si="2"/>
        <v>-</v>
      </c>
      <c r="J43" s="34" t="str">
        <f t="shared" si="3"/>
        <v>-</v>
      </c>
      <c r="K43" s="34" t="str">
        <f t="shared" si="4"/>
        <v>-</v>
      </c>
      <c r="L43" s="93" t="str">
        <f t="shared" si="5"/>
        <v>-</v>
      </c>
      <c r="M43" s="95" t="str">
        <f>CHOOSE(FREQUENCY({0;1.01;5.43;7.01;8.01},H43),"-","onvol","vol","goed","uitst")</f>
        <v>-</v>
      </c>
      <c r="N43" s="36" t="str">
        <f>CHOOSE(FREQUENCY({0;1.01;5.43;7.01;8.01},I43),"-","onvol","vol","goed","uitst")</f>
        <v>-</v>
      </c>
      <c r="O43" s="36" t="str">
        <f>CHOOSE(FREQUENCY({0;1.01;5.43;7.01;8.01},J43),"-","onvol","vol","goed","uitst")</f>
        <v>-</v>
      </c>
      <c r="P43" s="36" t="str">
        <f>CHOOSE(FREQUENCY({0;1.01;5.43;7.01;8.01},K43),"-","onvol","vol","goed","uitst")</f>
        <v>-</v>
      </c>
      <c r="Q43" s="61" t="str">
        <f>CHOOSE(FREQUENCY({0;1.01;5.43;7.01;8.01},L43),"-","onvol","vol","goed","uitst")</f>
        <v>-</v>
      </c>
      <c r="R43" s="143" t="str">
        <f t="shared" si="6"/>
        <v>-</v>
      </c>
      <c r="S43" s="15"/>
      <c r="T43" s="22"/>
      <c r="U43" s="16"/>
      <c r="V43" s="16"/>
      <c r="W43" s="16"/>
    </row>
    <row r="44" spans="1:23" ht="20.100000000000001" customHeight="1" x14ac:dyDescent="0.15">
      <c r="A44" s="45">
        <v>34</v>
      </c>
      <c r="B44" s="1"/>
      <c r="C44" s="63"/>
      <c r="D44" s="58"/>
      <c r="E44" s="58"/>
      <c r="F44" s="58"/>
      <c r="G44" s="89"/>
      <c r="H44" s="91" t="str">
        <f t="shared" si="8"/>
        <v>-</v>
      </c>
      <c r="I44" s="34" t="str">
        <f t="shared" si="2"/>
        <v>-</v>
      </c>
      <c r="J44" s="34" t="str">
        <f t="shared" si="3"/>
        <v>-</v>
      </c>
      <c r="K44" s="34" t="str">
        <f t="shared" si="4"/>
        <v>-</v>
      </c>
      <c r="L44" s="93" t="str">
        <f t="shared" si="5"/>
        <v>-</v>
      </c>
      <c r="M44" s="95" t="str">
        <f>CHOOSE(FREQUENCY({0;1.01;5.43;7.01;8.01},H44),"-","onvol","vol","goed","uitst")</f>
        <v>-</v>
      </c>
      <c r="N44" s="36" t="str">
        <f>CHOOSE(FREQUENCY({0;1.01;5.43;7.01;8.01},I44),"-","onvol","vol","goed","uitst")</f>
        <v>-</v>
      </c>
      <c r="O44" s="36" t="str">
        <f>CHOOSE(FREQUENCY({0;1.01;5.43;7.01;8.01},J44),"-","onvol","vol","goed","uitst")</f>
        <v>-</v>
      </c>
      <c r="P44" s="36" t="str">
        <f>CHOOSE(FREQUENCY({0;1.01;5.43;7.01;8.01},K44),"-","onvol","vol","goed","uitst")</f>
        <v>-</v>
      </c>
      <c r="Q44" s="61" t="str">
        <f>CHOOSE(FREQUENCY({0;1.01;5.43;7.01;8.01},L44),"-","onvol","vol","goed","uitst")</f>
        <v>-</v>
      </c>
      <c r="R44" s="143" t="str">
        <f t="shared" si="6"/>
        <v>-</v>
      </c>
      <c r="S44" s="15"/>
      <c r="T44" s="22"/>
      <c r="U44" s="16"/>
      <c r="V44" s="16"/>
      <c r="W44" s="16"/>
    </row>
    <row r="45" spans="1:23" ht="20.100000000000001" customHeight="1" x14ac:dyDescent="0.15">
      <c r="A45" s="46">
        <v>35</v>
      </c>
      <c r="B45" s="59"/>
      <c r="C45" s="64"/>
      <c r="D45" s="60"/>
      <c r="E45" s="60"/>
      <c r="F45" s="60"/>
      <c r="G45" s="90"/>
      <c r="H45" s="92" t="str">
        <f t="shared" si="8"/>
        <v>-</v>
      </c>
      <c r="I45" s="34" t="str">
        <f t="shared" si="2"/>
        <v>-</v>
      </c>
      <c r="J45" s="34" t="str">
        <f t="shared" si="3"/>
        <v>-</v>
      </c>
      <c r="K45" s="34" t="str">
        <f t="shared" si="4"/>
        <v>-</v>
      </c>
      <c r="L45" s="93" t="str">
        <f t="shared" si="5"/>
        <v>-</v>
      </c>
      <c r="M45" s="96" t="str">
        <f>CHOOSE(FREQUENCY({0;1.01;5.43;7.01;8.01},H45),"-","onvol","vol","goed","uitst")</f>
        <v>-</v>
      </c>
      <c r="N45" s="36" t="str">
        <f>CHOOSE(FREQUENCY({0;1.01;5.43;7.01;8.01},I45),"-","onvol","vol","goed","uitst")</f>
        <v>-</v>
      </c>
      <c r="O45" s="36" t="str">
        <f>CHOOSE(FREQUENCY({0;1.01;5.43;7.01;8.01},J45),"-","onvol","vol","goed","uitst")</f>
        <v>-</v>
      </c>
      <c r="P45" s="36" t="str">
        <f>CHOOSE(FREQUENCY({0;1.01;5.43;7.01;8.01},K45),"-","onvol","vol","goed","uitst")</f>
        <v>-</v>
      </c>
      <c r="Q45" s="85" t="str">
        <f>CHOOSE(FREQUENCY({0;1.01;5.43;7.01;8.01},L45),"-","onvol","vol","goed","uitst")</f>
        <v>-</v>
      </c>
      <c r="R45" s="144" t="str">
        <f t="shared" si="6"/>
        <v>-</v>
      </c>
      <c r="S45" s="15"/>
      <c r="T45" s="22"/>
      <c r="U45" s="16"/>
      <c r="V45" s="16"/>
      <c r="W45" s="16"/>
    </row>
    <row r="46" spans="1:23" ht="20.100000000000001" customHeight="1" thickBot="1" x14ac:dyDescent="0.2">
      <c r="A46" s="47"/>
      <c r="B46" s="48" t="s">
        <v>4</v>
      </c>
      <c r="C46" s="40" t="str">
        <f>IF(SUM(C11:C45)&gt;1,SUM(C11:C45)/COUNTA(C11:C45),"-")</f>
        <v>-</v>
      </c>
      <c r="D46" s="40" t="str">
        <f>IF(SUM(D11:D45)&gt;1,SUM(D11:D45)/COUNTA(D11:D45),"-")</f>
        <v>-</v>
      </c>
      <c r="E46" s="40" t="str">
        <f t="shared" ref="E46:G46" si="9">IF(SUM(E11:E45)&gt;1,SUM(E11:E45)/COUNTA(E11:E45),"-")</f>
        <v>-</v>
      </c>
      <c r="F46" s="40" t="str">
        <f t="shared" si="9"/>
        <v>-</v>
      </c>
      <c r="G46" s="40" t="str">
        <f t="shared" si="9"/>
        <v>-</v>
      </c>
      <c r="H46" s="37"/>
      <c r="I46" s="37"/>
      <c r="J46" s="37"/>
      <c r="K46" s="37"/>
      <c r="L46" s="37"/>
      <c r="M46" s="37"/>
      <c r="N46" s="38"/>
      <c r="O46" s="38"/>
      <c r="P46" s="38"/>
      <c r="Q46" s="49"/>
      <c r="R46" s="145"/>
      <c r="S46" s="15"/>
      <c r="T46" s="22"/>
      <c r="U46" s="16"/>
      <c r="V46" s="16"/>
      <c r="W46" s="16"/>
    </row>
    <row r="47" spans="1:23" ht="20.100000000000001" customHeight="1" thickTop="1" x14ac:dyDescent="0.15">
      <c r="A47" s="45"/>
      <c r="B47" s="31" t="s">
        <v>12</v>
      </c>
      <c r="C47" s="34"/>
      <c r="D47" s="34"/>
      <c r="E47" s="34"/>
      <c r="F47" s="34"/>
      <c r="G47" s="34"/>
      <c r="H47" s="41" t="str">
        <f>IF(SUM(C11:C45)&gt;1,AVERAGE(H11:H45),"-")</f>
        <v>-</v>
      </c>
      <c r="I47" s="41" t="str">
        <f t="shared" ref="I47:L47" si="10">IF(SUM(D11:D45)&gt;1,AVERAGE(I11:I45),"-")</f>
        <v>-</v>
      </c>
      <c r="J47" s="41" t="str">
        <f t="shared" si="10"/>
        <v>-</v>
      </c>
      <c r="K47" s="41" t="str">
        <f t="shared" si="10"/>
        <v>-</v>
      </c>
      <c r="L47" s="41" t="str">
        <f t="shared" si="10"/>
        <v>-</v>
      </c>
      <c r="M47" s="34" t="str">
        <f>CHOOSE(FREQUENCY({0;1.01;5.43;7.01;8.01},H47),"-","onvol","vol","goed","uitst")</f>
        <v>-</v>
      </c>
      <c r="N47" s="34" t="str">
        <f>CHOOSE(FREQUENCY({0;1.01;5.43;7.01;8.01},I47),"-","onvol","vol","goed","uitst")</f>
        <v>-</v>
      </c>
      <c r="O47" s="34" t="str">
        <f>CHOOSE(FREQUENCY({0;1.01;5.43;7.01;8.01},J47),"-","onvol","vol","goed","uitst")</f>
        <v>-</v>
      </c>
      <c r="P47" s="34" t="str">
        <f>CHOOSE(FREQUENCY({0;1.01;5.43;7.01;8.01},K47),"-","onvol","vol","goed","uitst")</f>
        <v>-</v>
      </c>
      <c r="Q47" s="82" t="str">
        <f>CHOOSE(FREQUENCY({0;1.01;5.43;7.01;8.01},L47),"-","onvol","vol","goed","uitst")</f>
        <v>-</v>
      </c>
      <c r="R47" s="149" t="str">
        <f>IF(SUM(R11:R45)&gt;1,AVERAGE(R11:R45),"-")</f>
        <v>-</v>
      </c>
      <c r="S47" s="15"/>
      <c r="T47" s="22"/>
      <c r="U47" s="16"/>
      <c r="V47" s="16"/>
      <c r="W47" s="16"/>
    </row>
    <row r="48" spans="1:23" s="28" customFormat="1" ht="18.95" customHeight="1" x14ac:dyDescent="0.15">
      <c r="A48" s="50"/>
      <c r="B48" s="23"/>
      <c r="C48" s="24" t="str">
        <f>IF(C51=0,"OK","Fout")</f>
        <v>OK</v>
      </c>
      <c r="D48" s="24" t="str">
        <f t="shared" ref="D48:L48" si="11">IF(D51=0,"OK","Fout")</f>
        <v>OK</v>
      </c>
      <c r="E48" s="24" t="str">
        <f t="shared" si="11"/>
        <v>OK</v>
      </c>
      <c r="F48" s="24" t="str">
        <f t="shared" si="11"/>
        <v>OK</v>
      </c>
      <c r="G48" s="24" t="str">
        <f t="shared" si="11"/>
        <v>OK</v>
      </c>
      <c r="H48" s="24" t="str">
        <f>IF(H51=0,"OK","Fout")</f>
        <v>OK</v>
      </c>
      <c r="I48" s="24" t="str">
        <f t="shared" si="11"/>
        <v>OK</v>
      </c>
      <c r="J48" s="24" t="str">
        <f t="shared" si="11"/>
        <v>OK</v>
      </c>
      <c r="K48" s="24" t="str">
        <f t="shared" si="11"/>
        <v>OK</v>
      </c>
      <c r="L48" s="24" t="str">
        <f t="shared" si="11"/>
        <v>OK</v>
      </c>
      <c r="M48" s="24"/>
      <c r="N48" s="24"/>
      <c r="O48" s="24"/>
      <c r="P48" s="24"/>
      <c r="Q48" s="83"/>
      <c r="R48" s="146"/>
      <c r="S48" s="26"/>
      <c r="T48" s="27"/>
      <c r="U48" s="25"/>
      <c r="V48" s="25"/>
      <c r="W48" s="25"/>
    </row>
    <row r="49" spans="1:23" s="27" customFormat="1" ht="17.100000000000001" customHeight="1" x14ac:dyDescent="0.15">
      <c r="A49" s="51"/>
      <c r="B49" s="52"/>
      <c r="C49" s="53" t="s">
        <v>14</v>
      </c>
      <c r="D49" s="52"/>
      <c r="E49" s="52"/>
      <c r="F49" s="52"/>
      <c r="G49" s="52"/>
      <c r="H49" s="52"/>
      <c r="I49" s="52"/>
      <c r="J49" s="52"/>
      <c r="K49" s="52"/>
      <c r="L49" s="52"/>
      <c r="M49" s="52"/>
      <c r="N49" s="52"/>
      <c r="O49" s="52"/>
      <c r="P49" s="52"/>
      <c r="Q49" s="54"/>
      <c r="R49" s="147"/>
      <c r="S49" s="26"/>
      <c r="U49" s="25"/>
      <c r="V49" s="25"/>
      <c r="W49" s="25"/>
    </row>
    <row r="50" spans="1:23" hidden="1" x14ac:dyDescent="0.15">
      <c r="A50" s="29">
        <f>COUNTA($B$11:$B$45)</f>
        <v>0</v>
      </c>
      <c r="C50" s="30">
        <f>COUNTA(C11:C45)</f>
        <v>0</v>
      </c>
      <c r="D50" s="30">
        <f t="shared" ref="D50:G50" si="12">COUNTA(D11:D45)</f>
        <v>0</v>
      </c>
      <c r="E50" s="30">
        <f t="shared" si="12"/>
        <v>0</v>
      </c>
      <c r="F50" s="30">
        <f t="shared" si="12"/>
        <v>0</v>
      </c>
      <c r="G50" s="30">
        <f t="shared" si="12"/>
        <v>0</v>
      </c>
      <c r="H50" s="30">
        <f>COUNT(H11:H45)</f>
        <v>0</v>
      </c>
      <c r="I50" s="30">
        <f t="shared" ref="I50:L50" si="13">COUNT(I11:I45)</f>
        <v>0</v>
      </c>
      <c r="J50" s="30">
        <f t="shared" si="13"/>
        <v>0</v>
      </c>
      <c r="K50" s="30">
        <f t="shared" si="13"/>
        <v>0</v>
      </c>
      <c r="L50" s="30">
        <f t="shared" si="13"/>
        <v>0</v>
      </c>
      <c r="N50" s="30"/>
      <c r="O50" s="30"/>
      <c r="P50" s="30"/>
      <c r="Q50" s="30"/>
    </row>
    <row r="51" spans="1:23" hidden="1" x14ac:dyDescent="0.15">
      <c r="C51" s="30">
        <f>$A$50-C50</f>
        <v>0</v>
      </c>
      <c r="D51" s="30">
        <f t="shared" ref="D51:G51" si="14">$A$50-D50</f>
        <v>0</v>
      </c>
      <c r="E51" s="30">
        <f t="shared" si="14"/>
        <v>0</v>
      </c>
      <c r="F51" s="30">
        <f t="shared" si="14"/>
        <v>0</v>
      </c>
      <c r="G51" s="30">
        <f t="shared" si="14"/>
        <v>0</v>
      </c>
      <c r="H51" s="30">
        <f>$A$50-H50</f>
        <v>0</v>
      </c>
      <c r="I51" s="30">
        <f t="shared" ref="I51:L51" si="15">$A$50-I50</f>
        <v>0</v>
      </c>
      <c r="J51" s="30">
        <f t="shared" si="15"/>
        <v>0</v>
      </c>
      <c r="K51" s="30">
        <f t="shared" si="15"/>
        <v>0</v>
      </c>
      <c r="L51" s="30">
        <f t="shared" si="15"/>
        <v>0</v>
      </c>
      <c r="N51" s="30"/>
      <c r="O51" s="30"/>
      <c r="P51" s="30"/>
      <c r="Q51" s="30"/>
    </row>
    <row r="53" spans="1:23" x14ac:dyDescent="0.15">
      <c r="D53" s="30"/>
    </row>
  </sheetData>
  <sheetProtection password="EE81" sheet="1" objects="1" scenarios="1" selectLockedCells="1"/>
  <mergeCells count="3">
    <mergeCell ref="C3:G3"/>
    <mergeCell ref="H3:L3"/>
    <mergeCell ref="M3:Q3"/>
  </mergeCells>
  <phoneticPr fontId="19" type="noConversion"/>
  <conditionalFormatting sqref="C48:Q48">
    <cfRule type="containsText" dxfId="11" priority="4" stopIfTrue="1" operator="containsText" text="Fout">
      <formula>NOT(ISERROR(SEARCH("Fout",C48)))</formula>
    </cfRule>
    <cfRule type="containsText" dxfId="10" priority="5" stopIfTrue="1" operator="containsText" text="OK">
      <formula>NOT(ISERROR(SEARCH("OK",C48)))</formula>
    </cfRule>
  </conditionalFormatting>
  <conditionalFormatting sqref="C17:G45">
    <cfRule type="expression" dxfId="9" priority="2">
      <formula>OR(AND(COUNTA(C$9:C$58)&gt;0,NOT(ISBLANK($B17)),ISBLANK(C17)), AND(NOT(ISBLANK(C17)), ISBLANK($B17)))</formula>
    </cfRule>
  </conditionalFormatting>
  <conditionalFormatting sqref="C11:G45">
    <cfRule type="expression" dxfId="8" priority="1">
      <formula>OR(AND(COUNTA(C$11:C$45)&gt;0,NOT(ISBLANK($B11)),ISBLANK(C11)), AND(NOT(ISBLANK(C11)), ISBLANK($B11)))</formula>
    </cfRule>
  </conditionalFormatting>
  <printOptions horizontalCentered="1"/>
  <pageMargins left="0.35000000000000003" right="0.35000000000000003" top="0.67" bottom="0.67" header="0.31" footer="0.31"/>
  <pageSetup paperSize="9" scale="59" orientation="portrait"/>
  <headerFooter alignWithMargins="0">
    <oddHeader>&amp;L&amp;K000000Argus Clou&amp;R&amp;K000000&amp;A</oddHeader>
    <oddFooter>&amp;L&amp;K000000© 2012 - Malmberg, Den Bosch&amp;R&amp;K000000&amp;D</oddFooter>
  </headerFooter>
  <colBreaks count="1" manualBreakCount="1">
    <brk id="17" max="1048575" man="1"/>
  </col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4" tint="0.59999389629810485"/>
    <pageSetUpPr fitToPage="1"/>
  </sheetPr>
  <dimension ref="A1:W53"/>
  <sheetViews>
    <sheetView showGridLines="0" zoomScale="125" zoomScaleNormal="125" zoomScalePageLayoutView="125" workbookViewId="0">
      <pane xSplit="2" ySplit="9" topLeftCell="C10" activePane="bottomRight" state="frozen"/>
      <selection pane="topRight" activeCell="C1" sqref="C1"/>
      <selection pane="bottomLeft" activeCell="A6" sqref="A6"/>
      <selection pane="bottomRight" activeCell="B11" sqref="B11"/>
    </sheetView>
  </sheetViews>
  <sheetFormatPr defaultColWidth="8.875" defaultRowHeight="11.25" x14ac:dyDescent="0.15"/>
  <cols>
    <col min="1" max="1" width="3.125" style="29" customWidth="1"/>
    <col min="2" max="2" width="30.625" style="5" customWidth="1"/>
    <col min="3" max="3" width="7" style="30" customWidth="1"/>
    <col min="4" max="7" width="7.375" style="5" customWidth="1"/>
    <col min="8" max="8" width="7.375" style="30" customWidth="1"/>
    <col min="9" max="9" width="7.875" style="5" customWidth="1"/>
    <col min="10" max="12" width="7.375" style="5" customWidth="1"/>
    <col min="13" max="13" width="7.375" style="30" customWidth="1"/>
    <col min="14" max="17" width="7.375" style="5" customWidth="1"/>
    <col min="18" max="18" width="10.625" style="3" bestFit="1" customWidth="1"/>
    <col min="19" max="19" width="21" style="4" hidden="1" customWidth="1"/>
    <col min="20" max="20" width="11.125" style="3" hidden="1" customWidth="1"/>
    <col min="21" max="21" width="0" style="3" hidden="1" customWidth="1"/>
    <col min="22" max="22" width="0" style="5" hidden="1" customWidth="1"/>
    <col min="23" max="16384" width="8.875" style="5"/>
  </cols>
  <sheetData>
    <row r="1" spans="1:23" ht="19.5" x14ac:dyDescent="0.15">
      <c r="A1" s="100" t="s">
        <v>46</v>
      </c>
    </row>
    <row r="2" spans="1:23" ht="24" customHeight="1" x14ac:dyDescent="0.15">
      <c r="A2" s="100" t="s">
        <v>56</v>
      </c>
      <c r="B2" s="97"/>
      <c r="C2" s="98"/>
      <c r="D2" s="97"/>
      <c r="E2" s="97"/>
      <c r="F2" s="97"/>
      <c r="G2" s="97"/>
      <c r="H2" s="98"/>
      <c r="I2" s="97"/>
      <c r="J2" s="97"/>
      <c r="K2" s="97"/>
      <c r="L2" s="97"/>
      <c r="M2" s="98"/>
      <c r="N2" s="97"/>
      <c r="O2" s="97"/>
      <c r="P2" s="97"/>
      <c r="Q2" s="97"/>
    </row>
    <row r="3" spans="1:23" s="10" customFormat="1" ht="22.5" customHeight="1" x14ac:dyDescent="0.25">
      <c r="A3" s="99"/>
      <c r="B3" s="161" t="s">
        <v>45</v>
      </c>
      <c r="C3" s="168" t="s">
        <v>0</v>
      </c>
      <c r="D3" s="168"/>
      <c r="E3" s="168"/>
      <c r="F3" s="168"/>
      <c r="G3" s="169"/>
      <c r="H3" s="168" t="s">
        <v>47</v>
      </c>
      <c r="I3" s="168"/>
      <c r="J3" s="168"/>
      <c r="K3" s="168"/>
      <c r="L3" s="168"/>
      <c r="M3" s="170" t="s">
        <v>11</v>
      </c>
      <c r="N3" s="168"/>
      <c r="O3" s="168"/>
      <c r="P3" s="168"/>
      <c r="Q3" s="169"/>
      <c r="R3" s="134" t="s">
        <v>48</v>
      </c>
      <c r="S3" s="8"/>
      <c r="T3" s="9"/>
      <c r="U3" s="7"/>
      <c r="V3" s="7"/>
      <c r="W3" s="7"/>
    </row>
    <row r="4" spans="1:23" s="10" customFormat="1" x14ac:dyDescent="0.15">
      <c r="A4" s="84"/>
      <c r="B4" s="162" t="s">
        <v>54</v>
      </c>
      <c r="D4" s="12"/>
      <c r="E4" s="12"/>
      <c r="F4" s="12"/>
      <c r="G4" s="13"/>
      <c r="H4" s="67"/>
      <c r="I4" s="12"/>
      <c r="J4" s="12"/>
      <c r="K4" s="12"/>
      <c r="L4" s="12"/>
      <c r="M4" s="14"/>
      <c r="N4" s="12"/>
      <c r="O4" s="12"/>
      <c r="P4" s="12"/>
      <c r="Q4" s="13"/>
      <c r="R4" s="135"/>
      <c r="S4" s="8"/>
      <c r="T4" s="9"/>
      <c r="U4" s="7"/>
      <c r="V4" s="7"/>
      <c r="W4" s="7"/>
    </row>
    <row r="5" spans="1:23" s="10" customFormat="1" ht="12.95" customHeight="1" x14ac:dyDescent="0.15">
      <c r="A5" s="84"/>
      <c r="B5" s="162" t="s">
        <v>55</v>
      </c>
      <c r="C5" s="79" t="s">
        <v>44</v>
      </c>
      <c r="G5" s="75"/>
      <c r="H5" s="11" t="s">
        <v>27</v>
      </c>
      <c r="M5" s="14"/>
      <c r="N5" s="12"/>
      <c r="O5" s="12"/>
      <c r="P5" s="12"/>
      <c r="Q5" s="13"/>
      <c r="R5" s="135"/>
      <c r="S5" s="8"/>
      <c r="T5" s="9"/>
      <c r="U5" s="7" t="b">
        <v>1</v>
      </c>
      <c r="V5" s="7"/>
      <c r="W5" s="7"/>
    </row>
    <row r="6" spans="1:23" s="10" customFormat="1" ht="15.95" customHeight="1" x14ac:dyDescent="0.15">
      <c r="A6" s="78"/>
      <c r="D6" s="12"/>
      <c r="E6" s="12"/>
      <c r="F6" s="12"/>
      <c r="G6" s="13"/>
      <c r="H6" s="73">
        <v>0.7</v>
      </c>
      <c r="I6" s="73">
        <v>0.7</v>
      </c>
      <c r="J6" s="73">
        <v>0.7</v>
      </c>
      <c r="K6" s="73">
        <v>0.7</v>
      </c>
      <c r="L6" s="74">
        <v>0.7</v>
      </c>
      <c r="M6" s="14"/>
      <c r="N6" s="12"/>
      <c r="O6" s="12"/>
      <c r="P6" s="12"/>
      <c r="Q6" s="13"/>
      <c r="R6" s="135"/>
      <c r="S6" s="8"/>
      <c r="T6" s="9"/>
      <c r="U6" s="7"/>
      <c r="V6" s="7"/>
      <c r="W6" s="7"/>
    </row>
    <row r="7" spans="1:23" s="10" customFormat="1" ht="15.95" customHeight="1" x14ac:dyDescent="0.15">
      <c r="A7" s="42"/>
      <c r="B7" s="81"/>
      <c r="C7" s="79"/>
      <c r="D7" s="12"/>
      <c r="E7" s="12"/>
      <c r="G7" s="76" t="s">
        <v>28</v>
      </c>
      <c r="H7" s="66">
        <f>H6*H8</f>
        <v>97.929999999999993</v>
      </c>
      <c r="I7" s="66">
        <f>I6*I8</f>
        <v>97.719999999999985</v>
      </c>
      <c r="J7" s="66">
        <f>J6*J8</f>
        <v>97.720000000000013</v>
      </c>
      <c r="K7" s="66">
        <f>K6*K8</f>
        <v>97.789999999999992</v>
      </c>
      <c r="L7" s="66">
        <f>L6*L8</f>
        <v>97.79</v>
      </c>
      <c r="M7" s="14"/>
      <c r="N7" s="12"/>
      <c r="O7" s="12"/>
      <c r="P7" s="12"/>
      <c r="Q7" s="13"/>
      <c r="R7" s="135"/>
      <c r="S7" s="8"/>
      <c r="T7" s="9"/>
      <c r="U7" s="7"/>
      <c r="V7" s="7"/>
      <c r="W7" s="7"/>
    </row>
    <row r="8" spans="1:23" s="10" customFormat="1" ht="15.95" hidden="1" customHeight="1" x14ac:dyDescent="0.15">
      <c r="A8" s="42"/>
      <c r="B8" s="65"/>
      <c r="C8" s="86"/>
      <c r="D8" s="12"/>
      <c r="E8" s="12"/>
      <c r="F8" s="12"/>
      <c r="G8" s="13"/>
      <c r="H8" s="77">
        <f>'scores 5 tm 8'!G22-('scores 5 tm 8'!G20+'scores 5 tm 8'!G21)</f>
        <v>139.9</v>
      </c>
      <c r="I8" s="77">
        <f>'scores 5 tm 8'!H22-('scores 5 tm 8'!H20+'scores 5 tm 8'!H21)</f>
        <v>139.6</v>
      </c>
      <c r="J8" s="77">
        <f>'scores 5 tm 8'!I22-('scores 5 tm 8'!I20+'scores 5 tm 8'!I21)</f>
        <v>139.60000000000002</v>
      </c>
      <c r="K8" s="77">
        <f>'scores 5 tm 8'!J22-('scores 5 tm 8'!J20+'scores 5 tm 8'!J21)</f>
        <v>139.69999999999999</v>
      </c>
      <c r="L8" s="77">
        <f>'scores 5 tm 8'!K22-('scores 5 tm 8'!K20+'scores 5 tm 8'!K21)</f>
        <v>139.70000000000002</v>
      </c>
      <c r="M8" s="14"/>
      <c r="N8" s="12"/>
      <c r="O8" s="12"/>
      <c r="P8" s="12"/>
      <c r="Q8" s="13"/>
      <c r="R8" s="135"/>
      <c r="S8" s="8"/>
      <c r="T8" s="9"/>
      <c r="U8" s="7"/>
      <c r="V8" s="7"/>
      <c r="W8" s="7"/>
    </row>
    <row r="9" spans="1:23" ht="23.1" customHeight="1" x14ac:dyDescent="0.15">
      <c r="A9" s="43"/>
      <c r="B9" s="6"/>
      <c r="C9" s="68" t="s">
        <v>5</v>
      </c>
      <c r="D9" s="69" t="s">
        <v>6</v>
      </c>
      <c r="E9" s="69" t="s">
        <v>7</v>
      </c>
      <c r="F9" s="69" t="s">
        <v>8</v>
      </c>
      <c r="G9" s="70" t="s">
        <v>9</v>
      </c>
      <c r="H9" s="69" t="str">
        <f t="shared" ref="H9:Q9" si="0">C9</f>
        <v>thema 1</v>
      </c>
      <c r="I9" s="69" t="str">
        <f t="shared" si="0"/>
        <v>thema 2</v>
      </c>
      <c r="J9" s="69" t="str">
        <f t="shared" si="0"/>
        <v>thema 3</v>
      </c>
      <c r="K9" s="69" t="str">
        <f t="shared" si="0"/>
        <v>thema 4</v>
      </c>
      <c r="L9" s="69" t="str">
        <f t="shared" si="0"/>
        <v>thema 5</v>
      </c>
      <c r="M9" s="71" t="str">
        <f t="shared" si="0"/>
        <v>thema 1</v>
      </c>
      <c r="N9" s="72" t="str">
        <f t="shared" si="0"/>
        <v>thema 2</v>
      </c>
      <c r="O9" s="69" t="str">
        <f t="shared" si="0"/>
        <v>thema 3</v>
      </c>
      <c r="P9" s="69" t="str">
        <f t="shared" si="0"/>
        <v>thema 4</v>
      </c>
      <c r="Q9" s="70" t="str">
        <f t="shared" si="0"/>
        <v>thema 5</v>
      </c>
      <c r="R9" s="136"/>
      <c r="S9" s="17"/>
      <c r="T9" s="18"/>
      <c r="U9" s="16"/>
      <c r="V9" s="16"/>
      <c r="W9" s="16"/>
    </row>
    <row r="10" spans="1:23" ht="26.1" customHeight="1" x14ac:dyDescent="0.15">
      <c r="A10" s="44"/>
      <c r="B10" s="19" t="s">
        <v>3</v>
      </c>
      <c r="C10" s="62" t="s">
        <v>10</v>
      </c>
      <c r="D10" s="32" t="s">
        <v>10</v>
      </c>
      <c r="E10" s="32" t="s">
        <v>10</v>
      </c>
      <c r="F10" s="32" t="s">
        <v>10</v>
      </c>
      <c r="G10" s="87" t="s">
        <v>10</v>
      </c>
      <c r="H10" s="62" t="s">
        <v>13</v>
      </c>
      <c r="I10" s="32" t="s">
        <v>13</v>
      </c>
      <c r="J10" s="32" t="s">
        <v>13</v>
      </c>
      <c r="K10" s="32" t="s">
        <v>13</v>
      </c>
      <c r="L10" s="87" t="s">
        <v>13</v>
      </c>
      <c r="M10" s="94"/>
      <c r="N10" s="33"/>
      <c r="O10" s="33"/>
      <c r="P10" s="33"/>
      <c r="Q10" s="35"/>
      <c r="R10" s="137" t="s">
        <v>13</v>
      </c>
      <c r="S10" s="17"/>
      <c r="T10" s="18"/>
      <c r="U10" s="16"/>
      <c r="V10" s="16"/>
      <c r="W10" s="16"/>
    </row>
    <row r="11" spans="1:23" ht="20.100000000000001" customHeight="1" x14ac:dyDescent="0.15">
      <c r="A11" s="45">
        <v>1</v>
      </c>
      <c r="B11" s="1"/>
      <c r="C11" s="63"/>
      <c r="D11" s="57"/>
      <c r="E11" s="57"/>
      <c r="F11" s="57"/>
      <c r="G11" s="88"/>
      <c r="H11" s="91" t="str">
        <f t="shared" ref="H11:H29" si="1">IF(C11=0,"-",IF(C11&gt;$H$7,"6"+((C11-$H$7)*(4/($H$8-$H$7))),"1"+(C11*(5/$H$7))))</f>
        <v>-</v>
      </c>
      <c r="I11" s="34" t="str">
        <f>IF(D11=0,"-",IF(D11&gt;$I$7,"6"+((D11-$I$7)*(4/($I$8-$I$7))),"1"+(D11*(5/$I$7))))</f>
        <v>-</v>
      </c>
      <c r="J11" s="34" t="str">
        <f>IF(E11=0,"-",IF(E11&gt;$J$7,"6"+((E11-$J$7)*(4/($J$8-$J$7))),"1"+(E11*(5/$J$7))))</f>
        <v>-</v>
      </c>
      <c r="K11" s="34" t="str">
        <f>IF(F11=0,"-",IF(F11&gt;$K$7,"6"+((F11-$K$7)*(4/($K$8-$K$7))),"1"+(F11*(5/$K$7))))</f>
        <v>-</v>
      </c>
      <c r="L11" s="93" t="str">
        <f>IF(G11=0,"-",IF(G11&gt;$L$7,"6"+((G11-$L$7)*(4/($L$8-$L$7))),"1"+(G11*(5/$L$7))))</f>
        <v>-</v>
      </c>
      <c r="M11" s="95" t="str">
        <f>CHOOSE(FREQUENCY({0;1.01;5.43;7.01;8.01},H11),"-","onvol","vol","goed","uitst")</f>
        <v>-</v>
      </c>
      <c r="N11" s="36" t="str">
        <f>CHOOSE(FREQUENCY({0;1.01;5.43;7.01;8.01},I11),"-","onvol","vol","goed","uitst")</f>
        <v>-</v>
      </c>
      <c r="O11" s="36" t="str">
        <f>CHOOSE(FREQUENCY({0;1.01;5.43;7.01;8.01},J11),"-","onvol","vol","goed","uitst")</f>
        <v>-</v>
      </c>
      <c r="P11" s="36" t="str">
        <f>CHOOSE(FREQUENCY({0;1.01;5.43;7.01;8.01},K11),"-","onvol","vol","goed","uitst")</f>
        <v>-</v>
      </c>
      <c r="Q11" s="61" t="str">
        <f>CHOOSE(FREQUENCY({0;1.01;5.43;7.01;8.01},L11),"-","onvol","vol","goed","uitst")</f>
        <v>-</v>
      </c>
      <c r="R11" s="143" t="str">
        <f>IF(SUM(H11:L11)&gt;1,(SUM(H11:L11)/COUNT(H11:L11)),"-")</f>
        <v>-</v>
      </c>
      <c r="S11" s="20" t="s">
        <v>1</v>
      </c>
      <c r="T11" s="2">
        <v>160</v>
      </c>
      <c r="U11" s="16"/>
      <c r="V11" s="16"/>
      <c r="W11" s="16"/>
    </row>
    <row r="12" spans="1:23" ht="20.100000000000001" customHeight="1" x14ac:dyDescent="0.15">
      <c r="A12" s="45">
        <v>2</v>
      </c>
      <c r="B12" s="1"/>
      <c r="C12" s="63"/>
      <c r="D12" s="57"/>
      <c r="E12" s="57"/>
      <c r="F12" s="57"/>
      <c r="G12" s="88"/>
      <c r="H12" s="91" t="str">
        <f t="shared" si="1"/>
        <v>-</v>
      </c>
      <c r="I12" s="34" t="str">
        <f t="shared" ref="I12:I45" si="2">IF(D12=0,"-",IF(D12&gt;$I$7,"6"+((D12-$I$7)*(4/($I$8-$I$7))),"1"+(D12*(5/$I$7))))</f>
        <v>-</v>
      </c>
      <c r="J12" s="34" t="str">
        <f t="shared" ref="J12:J45" si="3">IF(E12=0,"-",IF(E12&gt;$J$7,"6"+((E12-$J$7)*(4/($J$8-$J$7))),"1"+(E12*(5/$J$7))))</f>
        <v>-</v>
      </c>
      <c r="K12" s="34" t="str">
        <f t="shared" ref="K12:K45" si="4">IF(F12=0,"-",IF(F12&gt;$K$7,"6"+((F12-$K$7)*(4/($K$8-$K$7))),"1"+(F12*(5/$K$7))))</f>
        <v>-</v>
      </c>
      <c r="L12" s="93" t="str">
        <f t="shared" ref="L12:L45" si="5">IF(G12=0,"-",IF(G12&gt;$L$7,"6"+((G12-$L$7)*(4/($L$8-$L$7))),"1"+(G12*(5/$L$7))))</f>
        <v>-</v>
      </c>
      <c r="M12" s="95" t="str">
        <f>CHOOSE(FREQUENCY({0;1.01;5.43;7.01;8.01},H12),"-","onvol","vol","goed","uitst")</f>
        <v>-</v>
      </c>
      <c r="N12" s="36" t="str">
        <f>CHOOSE(FREQUENCY({0;1.01;5.43;7.01;8.01},I12),"-","onvol","vol","goed","uitst")</f>
        <v>-</v>
      </c>
      <c r="O12" s="36" t="str">
        <f>CHOOSE(FREQUENCY({0;1.01;5.43;7.01;8.01},J12),"-","onvol","vol","goed","uitst")</f>
        <v>-</v>
      </c>
      <c r="P12" s="36" t="str">
        <f>CHOOSE(FREQUENCY({0;1.01;5.43;7.01;8.01},K12),"-","onvol","vol","goed","uitst")</f>
        <v>-</v>
      </c>
      <c r="Q12" s="61" t="str">
        <f>CHOOSE(FREQUENCY({0;1.01;5.43;7.01;8.01},L12),"-","onvol","vol","goed","uitst")</f>
        <v>-</v>
      </c>
      <c r="R12" s="143" t="str">
        <f t="shared" ref="R12:R45" si="6">IF(SUM(H12:L12)&gt;1,(SUM(H12:L12)/COUNT(H12:L12)),"-")</f>
        <v>-</v>
      </c>
      <c r="S12" s="20" t="s">
        <v>2</v>
      </c>
      <c r="T12" s="55">
        <f>T13*T11</f>
        <v>112</v>
      </c>
      <c r="U12" s="16"/>
      <c r="V12" s="16"/>
      <c r="W12" s="16"/>
    </row>
    <row r="13" spans="1:23" ht="20.100000000000001" customHeight="1" x14ac:dyDescent="0.15">
      <c r="A13" s="45">
        <v>3</v>
      </c>
      <c r="B13" s="1"/>
      <c r="C13" s="63"/>
      <c r="D13" s="57"/>
      <c r="E13" s="57"/>
      <c r="F13" s="57"/>
      <c r="G13" s="88"/>
      <c r="H13" s="91" t="str">
        <f t="shared" si="1"/>
        <v>-</v>
      </c>
      <c r="I13" s="34" t="str">
        <f t="shared" si="2"/>
        <v>-</v>
      </c>
      <c r="J13" s="34" t="str">
        <f t="shared" si="3"/>
        <v>-</v>
      </c>
      <c r="K13" s="34" t="str">
        <f t="shared" si="4"/>
        <v>-</v>
      </c>
      <c r="L13" s="93" t="str">
        <f t="shared" si="5"/>
        <v>-</v>
      </c>
      <c r="M13" s="95" t="str">
        <f>CHOOSE(FREQUENCY({0;1.01;5.43;7.01;8.01},H13),"-","onvol","vol","goed","uitst")</f>
        <v>-</v>
      </c>
      <c r="N13" s="36" t="str">
        <f>CHOOSE(FREQUENCY({0;1.01;5.43;7.01;8.01},I13),"-","onvol","vol","goed","uitst")</f>
        <v>-</v>
      </c>
      <c r="O13" s="36" t="str">
        <f>CHOOSE(FREQUENCY({0;1.01;5.43;7.01;8.01},J13),"-","onvol","vol","goed","uitst")</f>
        <v>-</v>
      </c>
      <c r="P13" s="36" t="str">
        <f>CHOOSE(FREQUENCY({0;1.01;5.43;7.01;8.01},K13),"-","onvol","vol","goed","uitst")</f>
        <v>-</v>
      </c>
      <c r="Q13" s="61" t="str">
        <f>CHOOSE(FREQUENCY({0;1.01;5.43;7.01;8.01},L13),"-","onvol","vol","goed","uitst")</f>
        <v>-</v>
      </c>
      <c r="R13" s="143" t="str">
        <f t="shared" si="6"/>
        <v>-</v>
      </c>
      <c r="S13" s="21" t="s">
        <v>15</v>
      </c>
      <c r="T13" s="56">
        <v>0.7</v>
      </c>
      <c r="U13" s="16"/>
      <c r="V13" s="16"/>
      <c r="W13" s="16"/>
    </row>
    <row r="14" spans="1:23" ht="20.100000000000001" customHeight="1" x14ac:dyDescent="0.15">
      <c r="A14" s="45">
        <v>4</v>
      </c>
      <c r="B14" s="1"/>
      <c r="C14" s="63"/>
      <c r="D14" s="57"/>
      <c r="E14" s="57"/>
      <c r="F14" s="57"/>
      <c r="G14" s="88"/>
      <c r="H14" s="91" t="str">
        <f t="shared" si="1"/>
        <v>-</v>
      </c>
      <c r="I14" s="34" t="str">
        <f t="shared" si="2"/>
        <v>-</v>
      </c>
      <c r="J14" s="34" t="str">
        <f t="shared" si="3"/>
        <v>-</v>
      </c>
      <c r="K14" s="34" t="str">
        <f t="shared" si="4"/>
        <v>-</v>
      </c>
      <c r="L14" s="93" t="str">
        <f t="shared" si="5"/>
        <v>-</v>
      </c>
      <c r="M14" s="95" t="str">
        <f>CHOOSE(FREQUENCY({0;1.01;5.43;7.01;8.01},H14),"-","onvol","vol","goed","uitst")</f>
        <v>-</v>
      </c>
      <c r="N14" s="36" t="str">
        <f>CHOOSE(FREQUENCY({0;1.01;5.43;7.01;8.01},I14),"-","onvol","vol","goed","uitst")</f>
        <v>-</v>
      </c>
      <c r="O14" s="36" t="str">
        <f>CHOOSE(FREQUENCY({0;1.01;5.43;7.01;8.01},J14),"-","onvol","vol","goed","uitst")</f>
        <v>-</v>
      </c>
      <c r="P14" s="36" t="str">
        <f>CHOOSE(FREQUENCY({0;1.01;5.43;7.01;8.01},K14),"-","onvol","vol","goed","uitst")</f>
        <v>-</v>
      </c>
      <c r="Q14" s="61" t="str">
        <f>CHOOSE(FREQUENCY({0;1.01;5.43;7.01;8.01},L14),"-","onvol","vol","goed","uitst")</f>
        <v>-</v>
      </c>
      <c r="R14" s="143" t="str">
        <f t="shared" si="6"/>
        <v>-</v>
      </c>
      <c r="S14" s="15"/>
      <c r="T14" s="22"/>
      <c r="U14" s="16"/>
      <c r="V14" s="16"/>
      <c r="W14" s="16"/>
    </row>
    <row r="15" spans="1:23" ht="20.100000000000001" customHeight="1" x14ac:dyDescent="0.15">
      <c r="A15" s="45">
        <v>5</v>
      </c>
      <c r="B15" s="1"/>
      <c r="C15" s="63"/>
      <c r="D15" s="57"/>
      <c r="E15" s="57"/>
      <c r="F15" s="57"/>
      <c r="G15" s="88"/>
      <c r="H15" s="91" t="str">
        <f t="shared" si="1"/>
        <v>-</v>
      </c>
      <c r="I15" s="34" t="str">
        <f t="shared" si="2"/>
        <v>-</v>
      </c>
      <c r="J15" s="34" t="str">
        <f t="shared" si="3"/>
        <v>-</v>
      </c>
      <c r="K15" s="34" t="str">
        <f t="shared" si="4"/>
        <v>-</v>
      </c>
      <c r="L15" s="93" t="str">
        <f t="shared" si="5"/>
        <v>-</v>
      </c>
      <c r="M15" s="95" t="str">
        <f>CHOOSE(FREQUENCY({0;1.01;5.43;7.01;8.01},H15),"-","onvol","vol","goed","uitst")</f>
        <v>-</v>
      </c>
      <c r="N15" s="36" t="str">
        <f>CHOOSE(FREQUENCY({0;1.01;5.43;7.01;8.01},I15),"-","onvol","vol","goed","uitst")</f>
        <v>-</v>
      </c>
      <c r="O15" s="36" t="str">
        <f>CHOOSE(FREQUENCY({0;1.01;5.43;7.01;8.01},J15),"-","onvol","vol","goed","uitst")</f>
        <v>-</v>
      </c>
      <c r="P15" s="36" t="str">
        <f>CHOOSE(FREQUENCY({0;1.01;5.43;7.01;8.01},K15),"-","onvol","vol","goed","uitst")</f>
        <v>-</v>
      </c>
      <c r="Q15" s="61" t="str">
        <f>CHOOSE(FREQUENCY({0;1.01;5.43;7.01;8.01},L15),"-","onvol","vol","goed","uitst")</f>
        <v>-</v>
      </c>
      <c r="R15" s="143" t="str">
        <f t="shared" si="6"/>
        <v>-</v>
      </c>
      <c r="S15" s="15"/>
      <c r="T15" s="22"/>
      <c r="U15" s="16"/>
      <c r="V15" s="16"/>
      <c r="W15" s="16"/>
    </row>
    <row r="16" spans="1:23" ht="20.100000000000001" customHeight="1" x14ac:dyDescent="0.15">
      <c r="A16" s="45">
        <v>6</v>
      </c>
      <c r="B16" s="1"/>
      <c r="C16" s="63"/>
      <c r="D16" s="57"/>
      <c r="E16" s="57"/>
      <c r="F16" s="57"/>
      <c r="G16" s="88"/>
      <c r="H16" s="91" t="str">
        <f t="shared" si="1"/>
        <v>-</v>
      </c>
      <c r="I16" s="34" t="str">
        <f t="shared" si="2"/>
        <v>-</v>
      </c>
      <c r="J16" s="34" t="str">
        <f t="shared" si="3"/>
        <v>-</v>
      </c>
      <c r="K16" s="34" t="str">
        <f t="shared" si="4"/>
        <v>-</v>
      </c>
      <c r="L16" s="93" t="str">
        <f t="shared" si="5"/>
        <v>-</v>
      </c>
      <c r="M16" s="95" t="str">
        <f>CHOOSE(FREQUENCY({0;1.01;5.43;7.01;8.01},H16),"-","onvol","vol","goed","uitst")</f>
        <v>-</v>
      </c>
      <c r="N16" s="36" t="str">
        <f>CHOOSE(FREQUENCY({0;1.01;5.43;7.01;8.01},I16),"-","onvol","vol","goed","uitst")</f>
        <v>-</v>
      </c>
      <c r="O16" s="36" t="str">
        <f>CHOOSE(FREQUENCY({0;1.01;5.43;7.01;8.01},J16),"-","onvol","vol","goed","uitst")</f>
        <v>-</v>
      </c>
      <c r="P16" s="36" t="str">
        <f>CHOOSE(FREQUENCY({0;1.01;5.43;7.01;8.01},K16),"-","onvol","vol","goed","uitst")</f>
        <v>-</v>
      </c>
      <c r="Q16" s="61" t="str">
        <f>CHOOSE(FREQUENCY({0;1.01;5.43;7.01;8.01},L16),"-","onvol","vol","goed","uitst")</f>
        <v>-</v>
      </c>
      <c r="R16" s="143" t="str">
        <f t="shared" si="6"/>
        <v>-</v>
      </c>
      <c r="S16" s="15"/>
      <c r="T16" s="22"/>
      <c r="U16" s="16"/>
      <c r="V16" s="16"/>
      <c r="W16" s="16"/>
    </row>
    <row r="17" spans="1:23" ht="20.100000000000001" customHeight="1" x14ac:dyDescent="0.15">
      <c r="A17" s="45">
        <v>7</v>
      </c>
      <c r="B17" s="1"/>
      <c r="C17" s="63"/>
      <c r="D17" s="57"/>
      <c r="E17" s="57"/>
      <c r="F17" s="57"/>
      <c r="G17" s="88"/>
      <c r="H17" s="91" t="str">
        <f t="shared" si="1"/>
        <v>-</v>
      </c>
      <c r="I17" s="34" t="str">
        <f t="shared" si="2"/>
        <v>-</v>
      </c>
      <c r="J17" s="34" t="str">
        <f t="shared" si="3"/>
        <v>-</v>
      </c>
      <c r="K17" s="34" t="str">
        <f t="shared" si="4"/>
        <v>-</v>
      </c>
      <c r="L17" s="93" t="str">
        <f t="shared" si="5"/>
        <v>-</v>
      </c>
      <c r="M17" s="95" t="str">
        <f>CHOOSE(FREQUENCY({0;1.01;5.43;7.01;8.01},H17),"-","onvol","vol","goed","uitst")</f>
        <v>-</v>
      </c>
      <c r="N17" s="36" t="str">
        <f>CHOOSE(FREQUENCY({0;1.01;5.43;7.01;8.01},I17),"-","onvol","vol","goed","uitst")</f>
        <v>-</v>
      </c>
      <c r="O17" s="36" t="str">
        <f>CHOOSE(FREQUENCY({0;1.01;5.43;7.01;8.01},J17),"-","onvol","vol","goed","uitst")</f>
        <v>-</v>
      </c>
      <c r="P17" s="36" t="str">
        <f>CHOOSE(FREQUENCY({0;1.01;5.43;7.01;8.01},K17),"-","onvol","vol","goed","uitst")</f>
        <v>-</v>
      </c>
      <c r="Q17" s="61" t="str">
        <f>CHOOSE(FREQUENCY({0;1.01;5.43;7.01;8.01},L17),"-","onvol","vol","goed","uitst")</f>
        <v>-</v>
      </c>
      <c r="R17" s="143" t="str">
        <f t="shared" si="6"/>
        <v>-</v>
      </c>
      <c r="S17" s="15"/>
      <c r="T17" s="22"/>
      <c r="U17" s="16"/>
      <c r="V17" s="16"/>
      <c r="W17" s="16"/>
    </row>
    <row r="18" spans="1:23" ht="20.100000000000001" customHeight="1" x14ac:dyDescent="0.15">
      <c r="A18" s="45">
        <v>8</v>
      </c>
      <c r="B18" s="1"/>
      <c r="C18" s="63"/>
      <c r="D18" s="57"/>
      <c r="E18" s="57"/>
      <c r="F18" s="57"/>
      <c r="G18" s="88"/>
      <c r="H18" s="91" t="str">
        <f t="shared" si="1"/>
        <v>-</v>
      </c>
      <c r="I18" s="34" t="str">
        <f t="shared" si="2"/>
        <v>-</v>
      </c>
      <c r="J18" s="34" t="str">
        <f t="shared" si="3"/>
        <v>-</v>
      </c>
      <c r="K18" s="34" t="str">
        <f t="shared" si="4"/>
        <v>-</v>
      </c>
      <c r="L18" s="93" t="str">
        <f t="shared" si="5"/>
        <v>-</v>
      </c>
      <c r="M18" s="95" t="str">
        <f>CHOOSE(FREQUENCY({0;1.01;5.43;7.01;8.01},H18),"-","onvol","vol","goed","uitst")</f>
        <v>-</v>
      </c>
      <c r="N18" s="36" t="str">
        <f>CHOOSE(FREQUENCY({0;1.01;5.43;7.01;8.01},I18),"-","onvol","vol","goed","uitst")</f>
        <v>-</v>
      </c>
      <c r="O18" s="36" t="str">
        <f>CHOOSE(FREQUENCY({0;1.01;5.43;7.01;8.01},J18),"-","onvol","vol","goed","uitst")</f>
        <v>-</v>
      </c>
      <c r="P18" s="36" t="str">
        <f>CHOOSE(FREQUENCY({0;1.01;5.43;7.01;8.01},K18),"-","onvol","vol","goed","uitst")</f>
        <v>-</v>
      </c>
      <c r="Q18" s="61" t="str">
        <f>CHOOSE(FREQUENCY({0;1.01;5.43;7.01;8.01},L18),"-","onvol","vol","goed","uitst")</f>
        <v>-</v>
      </c>
      <c r="R18" s="143" t="str">
        <f t="shared" si="6"/>
        <v>-</v>
      </c>
      <c r="S18" s="15"/>
      <c r="T18" s="22"/>
      <c r="U18" s="16"/>
      <c r="V18" s="16"/>
      <c r="W18" s="16"/>
    </row>
    <row r="19" spans="1:23" ht="20.100000000000001" customHeight="1" x14ac:dyDescent="0.15">
      <c r="A19" s="45">
        <v>9</v>
      </c>
      <c r="B19" s="1"/>
      <c r="C19" s="63"/>
      <c r="D19" s="57"/>
      <c r="E19" s="57"/>
      <c r="F19" s="57"/>
      <c r="G19" s="88"/>
      <c r="H19" s="91" t="str">
        <f t="shared" si="1"/>
        <v>-</v>
      </c>
      <c r="I19" s="34" t="str">
        <f t="shared" si="2"/>
        <v>-</v>
      </c>
      <c r="J19" s="34" t="str">
        <f t="shared" si="3"/>
        <v>-</v>
      </c>
      <c r="K19" s="34" t="str">
        <f t="shared" si="4"/>
        <v>-</v>
      </c>
      <c r="L19" s="93" t="str">
        <f t="shared" si="5"/>
        <v>-</v>
      </c>
      <c r="M19" s="95" t="str">
        <f>CHOOSE(FREQUENCY({0;1.01;5.43;7.01;8.01},H19),"-","onvol","vol","goed","uitst")</f>
        <v>-</v>
      </c>
      <c r="N19" s="36" t="str">
        <f>CHOOSE(FREQUENCY({0;1.01;5.43;7.01;8.01},I19),"-","onvol","vol","goed","uitst")</f>
        <v>-</v>
      </c>
      <c r="O19" s="36" t="str">
        <f>CHOOSE(FREQUENCY({0;1.01;5.43;7.01;8.01},J19),"-","onvol","vol","goed","uitst")</f>
        <v>-</v>
      </c>
      <c r="P19" s="36" t="str">
        <f>CHOOSE(FREQUENCY({0;1.01;5.43;7.01;8.01},K19),"-","onvol","vol","goed","uitst")</f>
        <v>-</v>
      </c>
      <c r="Q19" s="61" t="str">
        <f>CHOOSE(FREQUENCY({0;1.01;5.43;7.01;8.01},L19),"-","onvol","vol","goed","uitst")</f>
        <v>-</v>
      </c>
      <c r="R19" s="143" t="str">
        <f t="shared" si="6"/>
        <v>-</v>
      </c>
      <c r="S19" s="15"/>
      <c r="T19" s="22"/>
      <c r="U19" s="16"/>
      <c r="V19" s="16"/>
      <c r="W19" s="16"/>
    </row>
    <row r="20" spans="1:23" ht="20.100000000000001" customHeight="1" x14ac:dyDescent="0.15">
      <c r="A20" s="45">
        <v>10</v>
      </c>
      <c r="B20" s="1"/>
      <c r="C20" s="63"/>
      <c r="D20" s="57"/>
      <c r="E20" s="57"/>
      <c r="F20" s="57"/>
      <c r="G20" s="88"/>
      <c r="H20" s="91" t="str">
        <f t="shared" si="1"/>
        <v>-</v>
      </c>
      <c r="I20" s="34" t="str">
        <f t="shared" si="2"/>
        <v>-</v>
      </c>
      <c r="J20" s="34" t="str">
        <f t="shared" si="3"/>
        <v>-</v>
      </c>
      <c r="K20" s="34" t="str">
        <f t="shared" si="4"/>
        <v>-</v>
      </c>
      <c r="L20" s="93" t="str">
        <f t="shared" si="5"/>
        <v>-</v>
      </c>
      <c r="M20" s="95" t="str">
        <f>CHOOSE(FREQUENCY({0;1.01;5.43;7.01;8.01},H20),"-","onvol","vol","goed","uitst")</f>
        <v>-</v>
      </c>
      <c r="N20" s="36" t="str">
        <f>CHOOSE(FREQUENCY({0;1.01;5.43;7.01;8.01},I20),"-","onvol","vol","goed","uitst")</f>
        <v>-</v>
      </c>
      <c r="O20" s="36" t="str">
        <f>CHOOSE(FREQUENCY({0;1.01;5.43;7.01;8.01},J20),"-","onvol","vol","goed","uitst")</f>
        <v>-</v>
      </c>
      <c r="P20" s="36" t="str">
        <f>CHOOSE(FREQUENCY({0;1.01;5.43;7.01;8.01},K20),"-","onvol","vol","goed","uitst")</f>
        <v>-</v>
      </c>
      <c r="Q20" s="61" t="str">
        <f>CHOOSE(FREQUENCY({0;1.01;5.43;7.01;8.01},L20),"-","onvol","vol","goed","uitst")</f>
        <v>-</v>
      </c>
      <c r="R20" s="143" t="str">
        <f t="shared" si="6"/>
        <v>-</v>
      </c>
      <c r="S20" s="15"/>
      <c r="T20" s="22"/>
      <c r="U20" s="16"/>
      <c r="V20" s="16"/>
      <c r="W20" s="16"/>
    </row>
    <row r="21" spans="1:23" ht="20.100000000000001" customHeight="1" x14ac:dyDescent="0.15">
      <c r="A21" s="45">
        <v>11</v>
      </c>
      <c r="B21" s="1"/>
      <c r="C21" s="63"/>
      <c r="D21" s="57"/>
      <c r="E21" s="57"/>
      <c r="F21" s="57"/>
      <c r="G21" s="88"/>
      <c r="H21" s="91" t="str">
        <f t="shared" si="1"/>
        <v>-</v>
      </c>
      <c r="I21" s="34" t="str">
        <f t="shared" si="2"/>
        <v>-</v>
      </c>
      <c r="J21" s="34" t="str">
        <f t="shared" si="3"/>
        <v>-</v>
      </c>
      <c r="K21" s="34" t="str">
        <f t="shared" si="4"/>
        <v>-</v>
      </c>
      <c r="L21" s="93" t="str">
        <f t="shared" si="5"/>
        <v>-</v>
      </c>
      <c r="M21" s="95" t="str">
        <f>CHOOSE(FREQUENCY({0;1.01;5.43;7.01;8.01},H21),"-","onvol","vol","goed","uitst")</f>
        <v>-</v>
      </c>
      <c r="N21" s="36" t="str">
        <f>CHOOSE(FREQUENCY({0;1.01;5.43;7.01;8.01},I21),"-","onvol","vol","goed","uitst")</f>
        <v>-</v>
      </c>
      <c r="O21" s="36" t="str">
        <f>CHOOSE(FREQUENCY({0;1.01;5.43;7.01;8.01},J21),"-","onvol","vol","goed","uitst")</f>
        <v>-</v>
      </c>
      <c r="P21" s="36" t="str">
        <f>CHOOSE(FREQUENCY({0;1.01;5.43;7.01;8.01},K21),"-","onvol","vol","goed","uitst")</f>
        <v>-</v>
      </c>
      <c r="Q21" s="61" t="str">
        <f>CHOOSE(FREQUENCY({0;1.01;5.43;7.01;8.01},L21),"-","onvol","vol","goed","uitst")</f>
        <v>-</v>
      </c>
      <c r="R21" s="143" t="str">
        <f t="shared" si="6"/>
        <v>-</v>
      </c>
      <c r="S21" s="15"/>
      <c r="T21" s="22"/>
      <c r="U21" s="16"/>
      <c r="V21" s="16"/>
      <c r="W21" s="16"/>
    </row>
    <row r="22" spans="1:23" ht="20.100000000000001" customHeight="1" x14ac:dyDescent="0.15">
      <c r="A22" s="45">
        <v>12</v>
      </c>
      <c r="B22" s="1"/>
      <c r="C22" s="63"/>
      <c r="D22" s="57"/>
      <c r="E22" s="57"/>
      <c r="F22" s="57"/>
      <c r="G22" s="88"/>
      <c r="H22" s="91" t="str">
        <f t="shared" si="1"/>
        <v>-</v>
      </c>
      <c r="I22" s="34" t="str">
        <f t="shared" si="2"/>
        <v>-</v>
      </c>
      <c r="J22" s="34" t="str">
        <f t="shared" si="3"/>
        <v>-</v>
      </c>
      <c r="K22" s="34" t="str">
        <f t="shared" si="4"/>
        <v>-</v>
      </c>
      <c r="L22" s="93" t="str">
        <f t="shared" si="5"/>
        <v>-</v>
      </c>
      <c r="M22" s="95" t="str">
        <f>CHOOSE(FREQUENCY({0;1.01;5.43;7.01;8.01},H22),"-","onvol","vol","goed","uitst")</f>
        <v>-</v>
      </c>
      <c r="N22" s="36" t="str">
        <f>CHOOSE(FREQUENCY({0;1.01;5.43;7.01;8.01},I22),"-","onvol","vol","goed","uitst")</f>
        <v>-</v>
      </c>
      <c r="O22" s="36" t="str">
        <f>CHOOSE(FREQUENCY({0;1.01;5.43;7.01;8.01},J22),"-","onvol","vol","goed","uitst")</f>
        <v>-</v>
      </c>
      <c r="P22" s="36" t="str">
        <f>CHOOSE(FREQUENCY({0;1.01;5.43;7.01;8.01},K22),"-","onvol","vol","goed","uitst")</f>
        <v>-</v>
      </c>
      <c r="Q22" s="61" t="str">
        <f>CHOOSE(FREQUENCY({0;1.01;5.43;7.01;8.01},L22),"-","onvol","vol","goed","uitst")</f>
        <v>-</v>
      </c>
      <c r="R22" s="143" t="str">
        <f t="shared" si="6"/>
        <v>-</v>
      </c>
      <c r="S22" s="15"/>
      <c r="T22" s="22"/>
      <c r="U22" s="16"/>
      <c r="V22" s="16"/>
      <c r="W22" s="16"/>
    </row>
    <row r="23" spans="1:23" ht="20.100000000000001" customHeight="1" x14ac:dyDescent="0.15">
      <c r="A23" s="45">
        <v>13</v>
      </c>
      <c r="B23" s="1"/>
      <c r="C23" s="63"/>
      <c r="D23" s="57"/>
      <c r="E23" s="57"/>
      <c r="F23" s="57"/>
      <c r="G23" s="88"/>
      <c r="H23" s="91" t="str">
        <f t="shared" si="1"/>
        <v>-</v>
      </c>
      <c r="I23" s="34" t="str">
        <f t="shared" si="2"/>
        <v>-</v>
      </c>
      <c r="J23" s="34" t="str">
        <f t="shared" si="3"/>
        <v>-</v>
      </c>
      <c r="K23" s="34" t="str">
        <f t="shared" si="4"/>
        <v>-</v>
      </c>
      <c r="L23" s="93" t="str">
        <f t="shared" si="5"/>
        <v>-</v>
      </c>
      <c r="M23" s="95" t="str">
        <f>CHOOSE(FREQUENCY({0;1.01;5.43;7.01;8.01},H23),"-","onvol","vol","goed","uitst")</f>
        <v>-</v>
      </c>
      <c r="N23" s="36" t="str">
        <f>CHOOSE(FREQUENCY({0;1.01;5.43;7.01;8.01},I23),"-","onvol","vol","goed","uitst")</f>
        <v>-</v>
      </c>
      <c r="O23" s="36" t="str">
        <f>CHOOSE(FREQUENCY({0;1.01;5.43;7.01;8.01},J23),"-","onvol","vol","goed","uitst")</f>
        <v>-</v>
      </c>
      <c r="P23" s="36" t="str">
        <f>CHOOSE(FREQUENCY({0;1.01;5.43;7.01;8.01},K23),"-","onvol","vol","goed","uitst")</f>
        <v>-</v>
      </c>
      <c r="Q23" s="61" t="str">
        <f>CHOOSE(FREQUENCY({0;1.01;5.43;7.01;8.01},L23),"-","onvol","vol","goed","uitst")</f>
        <v>-</v>
      </c>
      <c r="R23" s="143" t="str">
        <f t="shared" si="6"/>
        <v>-</v>
      </c>
      <c r="S23" s="15"/>
      <c r="T23" s="22"/>
      <c r="U23" s="16"/>
      <c r="V23" s="16"/>
      <c r="W23" s="16"/>
    </row>
    <row r="24" spans="1:23" ht="20.100000000000001" customHeight="1" x14ac:dyDescent="0.15">
      <c r="A24" s="45">
        <v>14</v>
      </c>
      <c r="B24" s="1"/>
      <c r="C24" s="63"/>
      <c r="D24" s="57"/>
      <c r="E24" s="57"/>
      <c r="F24" s="57"/>
      <c r="G24" s="88"/>
      <c r="H24" s="91" t="str">
        <f t="shared" si="1"/>
        <v>-</v>
      </c>
      <c r="I24" s="34" t="str">
        <f t="shared" si="2"/>
        <v>-</v>
      </c>
      <c r="J24" s="34" t="str">
        <f t="shared" si="3"/>
        <v>-</v>
      </c>
      <c r="K24" s="34" t="str">
        <f t="shared" si="4"/>
        <v>-</v>
      </c>
      <c r="L24" s="93" t="str">
        <f t="shared" si="5"/>
        <v>-</v>
      </c>
      <c r="M24" s="95" t="str">
        <f>CHOOSE(FREQUENCY({0;1.01;5.43;7.01;8.01},H24),"-","onvol","vol","goed","uitst")</f>
        <v>-</v>
      </c>
      <c r="N24" s="36" t="str">
        <f>CHOOSE(FREQUENCY({0;1.01;5.43;7.01;8.01},I24),"-","onvol","vol","goed","uitst")</f>
        <v>-</v>
      </c>
      <c r="O24" s="36" t="str">
        <f>CHOOSE(FREQUENCY({0;1.01;5.43;7.01;8.01},J24),"-","onvol","vol","goed","uitst")</f>
        <v>-</v>
      </c>
      <c r="P24" s="36" t="str">
        <f>CHOOSE(FREQUENCY({0;1.01;5.43;7.01;8.01},K24),"-","onvol","vol","goed","uitst")</f>
        <v>-</v>
      </c>
      <c r="Q24" s="61" t="str">
        <f>CHOOSE(FREQUENCY({0;1.01;5.43;7.01;8.01},L24),"-","onvol","vol","goed","uitst")</f>
        <v>-</v>
      </c>
      <c r="R24" s="143" t="str">
        <f t="shared" si="6"/>
        <v>-</v>
      </c>
      <c r="S24" s="15"/>
      <c r="T24" s="22"/>
      <c r="U24" s="16"/>
      <c r="V24" s="16"/>
      <c r="W24" s="16"/>
    </row>
    <row r="25" spans="1:23" ht="20.100000000000001" customHeight="1" x14ac:dyDescent="0.15">
      <c r="A25" s="45">
        <v>15</v>
      </c>
      <c r="B25" s="1"/>
      <c r="C25" s="63"/>
      <c r="D25" s="57"/>
      <c r="E25" s="57"/>
      <c r="F25" s="57"/>
      <c r="G25" s="88"/>
      <c r="H25" s="91" t="str">
        <f t="shared" si="1"/>
        <v>-</v>
      </c>
      <c r="I25" s="34" t="str">
        <f t="shared" si="2"/>
        <v>-</v>
      </c>
      <c r="J25" s="34" t="str">
        <f t="shared" si="3"/>
        <v>-</v>
      </c>
      <c r="K25" s="34" t="str">
        <f t="shared" si="4"/>
        <v>-</v>
      </c>
      <c r="L25" s="93" t="str">
        <f t="shared" si="5"/>
        <v>-</v>
      </c>
      <c r="M25" s="95" t="str">
        <f>CHOOSE(FREQUENCY({0;1.01;5.43;7.01;8.01},H25),"-","onvol","vol","goed","uitst")</f>
        <v>-</v>
      </c>
      <c r="N25" s="36" t="str">
        <f>CHOOSE(FREQUENCY({0;1.01;5.43;7.01;8.01},I25),"-","onvol","vol","goed","uitst")</f>
        <v>-</v>
      </c>
      <c r="O25" s="36" t="str">
        <f>CHOOSE(FREQUENCY({0;1.01;5.43;7.01;8.01},J25),"-","onvol","vol","goed","uitst")</f>
        <v>-</v>
      </c>
      <c r="P25" s="36" t="str">
        <f>CHOOSE(FREQUENCY({0;1.01;5.43;7.01;8.01},K25),"-","onvol","vol","goed","uitst")</f>
        <v>-</v>
      </c>
      <c r="Q25" s="61" t="str">
        <f>CHOOSE(FREQUENCY({0;1.01;5.43;7.01;8.01},L25),"-","onvol","vol","goed","uitst")</f>
        <v>-</v>
      </c>
      <c r="R25" s="143" t="str">
        <f t="shared" si="6"/>
        <v>-</v>
      </c>
      <c r="S25" s="15"/>
      <c r="T25" s="22"/>
      <c r="U25" s="16"/>
      <c r="V25" s="16"/>
      <c r="W25" s="16"/>
    </row>
    <row r="26" spans="1:23" ht="20.100000000000001" customHeight="1" x14ac:dyDescent="0.15">
      <c r="A26" s="45">
        <v>16</v>
      </c>
      <c r="B26" s="1"/>
      <c r="C26" s="63"/>
      <c r="D26" s="57"/>
      <c r="E26" s="57"/>
      <c r="F26" s="57"/>
      <c r="G26" s="88"/>
      <c r="H26" s="91" t="str">
        <f t="shared" si="1"/>
        <v>-</v>
      </c>
      <c r="I26" s="34" t="str">
        <f>IF(D26=0,"-",IF(D26&gt;$I$7,"6"+((D26-$I$7)*(4/($I$8-$I$7))),"1"+(D26*(5/$I$7))))</f>
        <v>-</v>
      </c>
      <c r="J26" s="34" t="str">
        <f t="shared" si="3"/>
        <v>-</v>
      </c>
      <c r="K26" s="34" t="str">
        <f t="shared" si="4"/>
        <v>-</v>
      </c>
      <c r="L26" s="93" t="str">
        <f t="shared" si="5"/>
        <v>-</v>
      </c>
      <c r="M26" s="95" t="str">
        <f>CHOOSE(FREQUENCY({0;1.01;5.43;7.01;8.01},H26),"-","onvol","vol","goed","uitst")</f>
        <v>-</v>
      </c>
      <c r="N26" s="36" t="str">
        <f>CHOOSE(FREQUENCY({0;1.01;5.43;7.01;8.01},I26),"-","onvol","vol","goed","uitst")</f>
        <v>-</v>
      </c>
      <c r="O26" s="36" t="str">
        <f>CHOOSE(FREQUENCY({0;1.01;5.43;7.01;8.01},J26),"-","onvol","vol","goed","uitst")</f>
        <v>-</v>
      </c>
      <c r="P26" s="36" t="str">
        <f>CHOOSE(FREQUENCY({0;1.01;5.43;7.01;8.01},K26),"-","onvol","vol","goed","uitst")</f>
        <v>-</v>
      </c>
      <c r="Q26" s="61" t="str">
        <f>CHOOSE(FREQUENCY({0;1.01;5.43;7.01;8.01},L26),"-","onvol","vol","goed","uitst")</f>
        <v>-</v>
      </c>
      <c r="R26" s="143" t="str">
        <f t="shared" si="6"/>
        <v>-</v>
      </c>
      <c r="S26" s="15"/>
      <c r="T26" s="39"/>
      <c r="U26" s="16"/>
      <c r="V26" s="16"/>
      <c r="W26" s="16"/>
    </row>
    <row r="27" spans="1:23" ht="20.100000000000001" customHeight="1" x14ac:dyDescent="0.15">
      <c r="A27" s="45">
        <v>17</v>
      </c>
      <c r="B27" s="1"/>
      <c r="C27" s="63"/>
      <c r="D27" s="57"/>
      <c r="E27" s="57"/>
      <c r="F27" s="57"/>
      <c r="G27" s="88"/>
      <c r="H27" s="91" t="str">
        <f t="shared" si="1"/>
        <v>-</v>
      </c>
      <c r="I27" s="34" t="str">
        <f t="shared" si="2"/>
        <v>-</v>
      </c>
      <c r="J27" s="34" t="str">
        <f t="shared" si="3"/>
        <v>-</v>
      </c>
      <c r="K27" s="34" t="str">
        <f t="shared" si="4"/>
        <v>-</v>
      </c>
      <c r="L27" s="93" t="str">
        <f t="shared" si="5"/>
        <v>-</v>
      </c>
      <c r="M27" s="95" t="str">
        <f>CHOOSE(FREQUENCY({0;1.01;5.43;7.01;8.01},H27),"-","onvol","vol","goed","uitst")</f>
        <v>-</v>
      </c>
      <c r="N27" s="36" t="str">
        <f>CHOOSE(FREQUENCY({0;1.01;5.43;7.01;8.01},I27),"-","onvol","vol","goed","uitst")</f>
        <v>-</v>
      </c>
      <c r="O27" s="36" t="str">
        <f>CHOOSE(FREQUENCY({0;1.01;5.43;7.01;8.01},J27),"-","onvol","vol","goed","uitst")</f>
        <v>-</v>
      </c>
      <c r="P27" s="36" t="str">
        <f>CHOOSE(FREQUENCY({0;1.01;5.43;7.01;8.01},K27),"-","onvol","vol","goed","uitst")</f>
        <v>-</v>
      </c>
      <c r="Q27" s="61" t="str">
        <f>CHOOSE(FREQUENCY({0;1.01;5.43;7.01;8.01},L27),"-","onvol","vol","goed","uitst")</f>
        <v>-</v>
      </c>
      <c r="R27" s="143" t="str">
        <f t="shared" si="6"/>
        <v>-</v>
      </c>
      <c r="S27" s="15"/>
      <c r="T27" s="22"/>
      <c r="U27" s="16"/>
      <c r="V27" s="16"/>
      <c r="W27" s="16"/>
    </row>
    <row r="28" spans="1:23" ht="20.100000000000001" customHeight="1" x14ac:dyDescent="0.15">
      <c r="A28" s="45">
        <v>18</v>
      </c>
      <c r="B28" s="1"/>
      <c r="C28" s="63"/>
      <c r="D28" s="57"/>
      <c r="E28" s="57"/>
      <c r="F28" s="57"/>
      <c r="G28" s="88"/>
      <c r="H28" s="91" t="str">
        <f t="shared" si="1"/>
        <v>-</v>
      </c>
      <c r="I28" s="34" t="str">
        <f t="shared" si="2"/>
        <v>-</v>
      </c>
      <c r="J28" s="34" t="str">
        <f t="shared" si="3"/>
        <v>-</v>
      </c>
      <c r="K28" s="34" t="str">
        <f t="shared" si="4"/>
        <v>-</v>
      </c>
      <c r="L28" s="93" t="str">
        <f t="shared" si="5"/>
        <v>-</v>
      </c>
      <c r="M28" s="95" t="str">
        <f>CHOOSE(FREQUENCY({0;1.01;5.43;7.01;8.01},H28),"-","onvol","vol","goed","uitst")</f>
        <v>-</v>
      </c>
      <c r="N28" s="36" t="str">
        <f>CHOOSE(FREQUENCY({0;1.01;5.43;7.01;8.01},I28),"-","onvol","vol","goed","uitst")</f>
        <v>-</v>
      </c>
      <c r="O28" s="36" t="str">
        <f>CHOOSE(FREQUENCY({0;1.01;5.43;7.01;8.01},J28),"-","onvol","vol","goed","uitst")</f>
        <v>-</v>
      </c>
      <c r="P28" s="36" t="str">
        <f>CHOOSE(FREQUENCY({0;1.01;5.43;7.01;8.01},K28),"-","onvol","vol","goed","uitst")</f>
        <v>-</v>
      </c>
      <c r="Q28" s="61" t="str">
        <f>CHOOSE(FREQUENCY({0;1.01;5.43;7.01;8.01},L28),"-","onvol","vol","goed","uitst")</f>
        <v>-</v>
      </c>
      <c r="R28" s="143" t="str">
        <f t="shared" si="6"/>
        <v>-</v>
      </c>
      <c r="S28" s="15"/>
      <c r="T28" s="22"/>
      <c r="U28" s="16"/>
      <c r="V28" s="16"/>
      <c r="W28" s="16"/>
    </row>
    <row r="29" spans="1:23" ht="20.100000000000001" customHeight="1" x14ac:dyDescent="0.15">
      <c r="A29" s="45">
        <v>19</v>
      </c>
      <c r="B29" s="1"/>
      <c r="C29" s="63"/>
      <c r="D29" s="57"/>
      <c r="E29" s="57"/>
      <c r="F29" s="57"/>
      <c r="G29" s="88"/>
      <c r="H29" s="91" t="str">
        <f t="shared" si="1"/>
        <v>-</v>
      </c>
      <c r="I29" s="34" t="str">
        <f t="shared" si="2"/>
        <v>-</v>
      </c>
      <c r="J29" s="34" t="str">
        <f>IF(E29=0,"-",IF(E29&gt;$J$7,"6"+((E29-$J$7)*(4/($J$8-$J$7))),"1"+(E29*(5/$J$7))))</f>
        <v>-</v>
      </c>
      <c r="K29" s="34" t="str">
        <f t="shared" si="4"/>
        <v>-</v>
      </c>
      <c r="L29" s="93" t="str">
        <f t="shared" si="5"/>
        <v>-</v>
      </c>
      <c r="M29" s="95" t="str">
        <f>CHOOSE(FREQUENCY({0;1.01;5.43;7.01;8.01},H29),"-","onvol","vol","goed","uitst")</f>
        <v>-</v>
      </c>
      <c r="N29" s="36" t="str">
        <f>CHOOSE(FREQUENCY({0;1.01;5.43;7.01;8.01},I29),"-","onvol","vol","goed","uitst")</f>
        <v>-</v>
      </c>
      <c r="O29" s="36" t="str">
        <f>CHOOSE(FREQUENCY({0;1.01;5.43;7.01;8.01},J29),"-","onvol","vol","goed","uitst")</f>
        <v>-</v>
      </c>
      <c r="P29" s="36" t="str">
        <f>CHOOSE(FREQUENCY({0;1.01;5.43;7.01;8.01},K29),"-","onvol","vol","goed","uitst")</f>
        <v>-</v>
      </c>
      <c r="Q29" s="61" t="str">
        <f>CHOOSE(FREQUENCY({0;1.01;5.43;7.01;8.01},L29),"-","onvol","vol","goed","uitst")</f>
        <v>-</v>
      </c>
      <c r="R29" s="143" t="str">
        <f t="shared" si="6"/>
        <v>-</v>
      </c>
      <c r="S29" s="15"/>
      <c r="T29" s="22"/>
      <c r="U29" s="16"/>
      <c r="V29" s="16"/>
      <c r="W29" s="16"/>
    </row>
    <row r="30" spans="1:23" ht="20.100000000000001" customHeight="1" x14ac:dyDescent="0.15">
      <c r="A30" s="45">
        <v>20</v>
      </c>
      <c r="B30" s="1"/>
      <c r="C30" s="63"/>
      <c r="D30" s="57"/>
      <c r="E30" s="57"/>
      <c r="F30" s="57"/>
      <c r="G30" s="88"/>
      <c r="H30" s="91" t="str">
        <f>IF(C30=0,"-",IF(C30&gt;$H$7,"6"+((C30-$H$7)*(4/($H$8-$H$7))),"1"+(C30*(5/$H$7))))</f>
        <v>-</v>
      </c>
      <c r="I30" s="34" t="str">
        <f t="shared" si="2"/>
        <v>-</v>
      </c>
      <c r="J30" s="34" t="str">
        <f t="shared" si="3"/>
        <v>-</v>
      </c>
      <c r="K30" s="34" t="str">
        <f t="shared" si="4"/>
        <v>-</v>
      </c>
      <c r="L30" s="93" t="str">
        <f t="shared" si="5"/>
        <v>-</v>
      </c>
      <c r="M30" s="95" t="str">
        <f>CHOOSE(FREQUENCY({0;1.01;5.43;7.01;8.01},H30),"-","onvol","vol","goed","uitst")</f>
        <v>-</v>
      </c>
      <c r="N30" s="36" t="str">
        <f>CHOOSE(FREQUENCY({0;1.01;5.43;7.01;8.01},I30),"-","onvol","vol","goed","uitst")</f>
        <v>-</v>
      </c>
      <c r="O30" s="36" t="str">
        <f>CHOOSE(FREQUENCY({0;1.01;5.43;7.01;8.01},J30),"-","onvol","vol","goed","uitst")</f>
        <v>-</v>
      </c>
      <c r="P30" s="36" t="str">
        <f>CHOOSE(FREQUENCY({0;1.01;5.43;7.01;8.01},K30),"-","onvol","vol","goed","uitst")</f>
        <v>-</v>
      </c>
      <c r="Q30" s="61" t="str">
        <f>CHOOSE(FREQUENCY({0;1.01;5.43;7.01;8.01},L30),"-","onvol","vol","goed","uitst")</f>
        <v>-</v>
      </c>
      <c r="R30" s="143" t="str">
        <f t="shared" si="6"/>
        <v>-</v>
      </c>
      <c r="S30" s="15"/>
      <c r="T30" s="22"/>
      <c r="U30" s="16"/>
      <c r="V30" s="16"/>
      <c r="W30" s="16"/>
    </row>
    <row r="31" spans="1:23" ht="20.100000000000001" customHeight="1" x14ac:dyDescent="0.15">
      <c r="A31" s="45">
        <v>21</v>
      </c>
      <c r="B31" s="1"/>
      <c r="C31" s="63"/>
      <c r="D31" s="57"/>
      <c r="E31" s="57"/>
      <c r="F31" s="57"/>
      <c r="G31" s="88"/>
      <c r="H31" s="91" t="str">
        <f t="shared" ref="H31:H40" si="7">IF(C31=0,"-",IF(C31&gt;$H$7,"6"+((C31-$H$7)*(4/($H$8-$H$7))),"1"+(C31*(5/$H$7))))</f>
        <v>-</v>
      </c>
      <c r="I31" s="34" t="str">
        <f t="shared" si="2"/>
        <v>-</v>
      </c>
      <c r="J31" s="34" t="str">
        <f t="shared" si="3"/>
        <v>-</v>
      </c>
      <c r="K31" s="34" t="str">
        <f t="shared" si="4"/>
        <v>-</v>
      </c>
      <c r="L31" s="93" t="str">
        <f t="shared" si="5"/>
        <v>-</v>
      </c>
      <c r="M31" s="95" t="str">
        <f>CHOOSE(FREQUENCY({0;1.01;5.43;7.01;8.01},H31),"-","onvol","vol","goed","uitst")</f>
        <v>-</v>
      </c>
      <c r="N31" s="36" t="str">
        <f>CHOOSE(FREQUENCY({0;1.01;5.43;7.01;8.01},I31),"-","onvol","vol","goed","uitst")</f>
        <v>-</v>
      </c>
      <c r="O31" s="36" t="str">
        <f>CHOOSE(FREQUENCY({0;1.01;5.43;7.01;8.01},J31),"-","onvol","vol","goed","uitst")</f>
        <v>-</v>
      </c>
      <c r="P31" s="36" t="str">
        <f>CHOOSE(FREQUENCY({0;1.01;5.43;7.01;8.01},K31),"-","onvol","vol","goed","uitst")</f>
        <v>-</v>
      </c>
      <c r="Q31" s="61" t="str">
        <f>CHOOSE(FREQUENCY({0;1.01;5.43;7.01;8.01},L31),"-","onvol","vol","goed","uitst")</f>
        <v>-</v>
      </c>
      <c r="R31" s="143" t="str">
        <f t="shared" si="6"/>
        <v>-</v>
      </c>
      <c r="S31" s="15"/>
      <c r="T31" s="22"/>
      <c r="U31" s="16"/>
      <c r="V31" s="16"/>
      <c r="W31" s="16"/>
    </row>
    <row r="32" spans="1:23" ht="20.100000000000001" customHeight="1" x14ac:dyDescent="0.15">
      <c r="A32" s="45">
        <v>22</v>
      </c>
      <c r="B32" s="1"/>
      <c r="C32" s="63"/>
      <c r="D32" s="57"/>
      <c r="E32" s="57"/>
      <c r="F32" s="57"/>
      <c r="G32" s="88"/>
      <c r="H32" s="91" t="str">
        <f t="shared" si="7"/>
        <v>-</v>
      </c>
      <c r="I32" s="34" t="str">
        <f t="shared" si="2"/>
        <v>-</v>
      </c>
      <c r="J32" s="34" t="str">
        <f t="shared" si="3"/>
        <v>-</v>
      </c>
      <c r="K32" s="34" t="str">
        <f t="shared" si="4"/>
        <v>-</v>
      </c>
      <c r="L32" s="93" t="str">
        <f t="shared" si="5"/>
        <v>-</v>
      </c>
      <c r="M32" s="95" t="str">
        <f>CHOOSE(FREQUENCY({0;1.01;5.43;7.01;8.01},H32),"-","onvol","vol","goed","uitst")</f>
        <v>-</v>
      </c>
      <c r="N32" s="36" t="str">
        <f>CHOOSE(FREQUENCY({0;1.01;5.43;7.01;8.01},I32),"-","onvol","vol","goed","uitst")</f>
        <v>-</v>
      </c>
      <c r="O32" s="36" t="str">
        <f>CHOOSE(FREQUENCY({0;1.01;5.43;7.01;8.01},J32),"-","onvol","vol","goed","uitst")</f>
        <v>-</v>
      </c>
      <c r="P32" s="36" t="str">
        <f>CHOOSE(FREQUENCY({0;1.01;5.43;7.01;8.01},K32),"-","onvol","vol","goed","uitst")</f>
        <v>-</v>
      </c>
      <c r="Q32" s="61" t="str">
        <f>CHOOSE(FREQUENCY({0;1.01;5.43;7.01;8.01},L32),"-","onvol","vol","goed","uitst")</f>
        <v>-</v>
      </c>
      <c r="R32" s="143" t="str">
        <f t="shared" si="6"/>
        <v>-</v>
      </c>
      <c r="S32" s="15"/>
      <c r="T32" s="22"/>
      <c r="U32" s="16"/>
      <c r="V32" s="16"/>
      <c r="W32" s="16"/>
    </row>
    <row r="33" spans="1:23" ht="20.100000000000001" customHeight="1" x14ac:dyDescent="0.15">
      <c r="A33" s="45">
        <v>23</v>
      </c>
      <c r="B33" s="1"/>
      <c r="C33" s="63"/>
      <c r="D33" s="57"/>
      <c r="E33" s="57"/>
      <c r="F33" s="57"/>
      <c r="G33" s="88"/>
      <c r="H33" s="91" t="str">
        <f t="shared" si="7"/>
        <v>-</v>
      </c>
      <c r="I33" s="34" t="str">
        <f t="shared" si="2"/>
        <v>-</v>
      </c>
      <c r="J33" s="34" t="str">
        <f t="shared" si="3"/>
        <v>-</v>
      </c>
      <c r="K33" s="34" t="str">
        <f t="shared" si="4"/>
        <v>-</v>
      </c>
      <c r="L33" s="93" t="str">
        <f t="shared" si="5"/>
        <v>-</v>
      </c>
      <c r="M33" s="95" t="str">
        <f>CHOOSE(FREQUENCY({0;1.01;5.43;7.01;8.01},H33),"-","onvol","vol","goed","uitst")</f>
        <v>-</v>
      </c>
      <c r="N33" s="36" t="str">
        <f>CHOOSE(FREQUENCY({0;1.01;5.43;7.01;8.01},I33),"-","onvol","vol","goed","uitst")</f>
        <v>-</v>
      </c>
      <c r="O33" s="36" t="str">
        <f>CHOOSE(FREQUENCY({0;1.01;5.43;7.01;8.01},J33),"-","onvol","vol","goed","uitst")</f>
        <v>-</v>
      </c>
      <c r="P33" s="36" t="str">
        <f>CHOOSE(FREQUENCY({0;1.01;5.43;7.01;8.01},K33),"-","onvol","vol","goed","uitst")</f>
        <v>-</v>
      </c>
      <c r="Q33" s="61" t="str">
        <f>CHOOSE(FREQUENCY({0;1.01;5.43;7.01;8.01},L33),"-","onvol","vol","goed","uitst")</f>
        <v>-</v>
      </c>
      <c r="R33" s="143" t="str">
        <f t="shared" si="6"/>
        <v>-</v>
      </c>
      <c r="S33" s="15"/>
      <c r="T33" s="22"/>
      <c r="U33" s="16"/>
      <c r="V33" s="16"/>
      <c r="W33" s="16"/>
    </row>
    <row r="34" spans="1:23" ht="20.100000000000001" customHeight="1" x14ac:dyDescent="0.15">
      <c r="A34" s="45">
        <v>24</v>
      </c>
      <c r="B34" s="1"/>
      <c r="C34" s="63"/>
      <c r="D34" s="57"/>
      <c r="E34" s="57"/>
      <c r="F34" s="57"/>
      <c r="G34" s="88"/>
      <c r="H34" s="91" t="str">
        <f t="shared" si="7"/>
        <v>-</v>
      </c>
      <c r="I34" s="34" t="str">
        <f t="shared" si="2"/>
        <v>-</v>
      </c>
      <c r="J34" s="34" t="str">
        <f t="shared" si="3"/>
        <v>-</v>
      </c>
      <c r="K34" s="34" t="str">
        <f t="shared" si="4"/>
        <v>-</v>
      </c>
      <c r="L34" s="93" t="str">
        <f t="shared" si="5"/>
        <v>-</v>
      </c>
      <c r="M34" s="95" t="str">
        <f>CHOOSE(FREQUENCY({0;1.01;5.43;7.01;8.01},H34),"-","onvol","vol","goed","uitst")</f>
        <v>-</v>
      </c>
      <c r="N34" s="36" t="str">
        <f>CHOOSE(FREQUENCY({0;1.01;5.43;7.01;8.01},I34),"-","onvol","vol","goed","uitst")</f>
        <v>-</v>
      </c>
      <c r="O34" s="36" t="str">
        <f>CHOOSE(FREQUENCY({0;1.01;5.43;7.01;8.01},J34),"-","onvol","vol","goed","uitst")</f>
        <v>-</v>
      </c>
      <c r="P34" s="36" t="str">
        <f>CHOOSE(FREQUENCY({0;1.01;5.43;7.01;8.01},K34),"-","onvol","vol","goed","uitst")</f>
        <v>-</v>
      </c>
      <c r="Q34" s="61" t="str">
        <f>CHOOSE(FREQUENCY({0;1.01;5.43;7.01;8.01},L34),"-","onvol","vol","goed","uitst")</f>
        <v>-</v>
      </c>
      <c r="R34" s="143" t="str">
        <f t="shared" si="6"/>
        <v>-</v>
      </c>
      <c r="S34" s="15"/>
      <c r="T34" s="22"/>
      <c r="U34" s="16"/>
      <c r="V34" s="16"/>
      <c r="W34" s="16"/>
    </row>
    <row r="35" spans="1:23" ht="20.100000000000001" customHeight="1" x14ac:dyDescent="0.15">
      <c r="A35" s="45">
        <v>25</v>
      </c>
      <c r="B35" s="1"/>
      <c r="C35" s="63"/>
      <c r="D35" s="57"/>
      <c r="E35" s="57"/>
      <c r="F35" s="57"/>
      <c r="G35" s="88"/>
      <c r="H35" s="91" t="str">
        <f t="shared" si="7"/>
        <v>-</v>
      </c>
      <c r="I35" s="34" t="str">
        <f t="shared" si="2"/>
        <v>-</v>
      </c>
      <c r="J35" s="34" t="str">
        <f t="shared" si="3"/>
        <v>-</v>
      </c>
      <c r="K35" s="34" t="str">
        <f t="shared" si="4"/>
        <v>-</v>
      </c>
      <c r="L35" s="93" t="str">
        <f t="shared" si="5"/>
        <v>-</v>
      </c>
      <c r="M35" s="95" t="str">
        <f>CHOOSE(FREQUENCY({0;1.01;5.43;7.01;8.01},H35),"-","onvol","vol","goed","uitst")</f>
        <v>-</v>
      </c>
      <c r="N35" s="36" t="str">
        <f>CHOOSE(FREQUENCY({0;1.01;5.43;7.01;8.01},I35),"-","onvol","vol","goed","uitst")</f>
        <v>-</v>
      </c>
      <c r="O35" s="36" t="str">
        <f>CHOOSE(FREQUENCY({0;1.01;5.43;7.01;8.01},J35),"-","onvol","vol","goed","uitst")</f>
        <v>-</v>
      </c>
      <c r="P35" s="36" t="str">
        <f>CHOOSE(FREQUENCY({0;1.01;5.43;7.01;8.01},K35),"-","onvol","vol","goed","uitst")</f>
        <v>-</v>
      </c>
      <c r="Q35" s="61" t="str">
        <f>CHOOSE(FREQUENCY({0;1.01;5.43;7.01;8.01},L35),"-","onvol","vol","goed","uitst")</f>
        <v>-</v>
      </c>
      <c r="R35" s="143" t="str">
        <f t="shared" si="6"/>
        <v>-</v>
      </c>
      <c r="S35" s="15"/>
      <c r="T35" s="22"/>
      <c r="U35" s="16"/>
      <c r="V35" s="16"/>
      <c r="W35" s="16"/>
    </row>
    <row r="36" spans="1:23" ht="20.100000000000001" customHeight="1" x14ac:dyDescent="0.15">
      <c r="A36" s="45">
        <v>26</v>
      </c>
      <c r="B36" s="1"/>
      <c r="C36" s="63"/>
      <c r="D36" s="57"/>
      <c r="E36" s="57"/>
      <c r="F36" s="57"/>
      <c r="G36" s="88"/>
      <c r="H36" s="91" t="str">
        <f t="shared" si="7"/>
        <v>-</v>
      </c>
      <c r="I36" s="34" t="str">
        <f t="shared" si="2"/>
        <v>-</v>
      </c>
      <c r="J36" s="34" t="str">
        <f t="shared" si="3"/>
        <v>-</v>
      </c>
      <c r="K36" s="34" t="str">
        <f t="shared" si="4"/>
        <v>-</v>
      </c>
      <c r="L36" s="93" t="str">
        <f t="shared" si="5"/>
        <v>-</v>
      </c>
      <c r="M36" s="95" t="str">
        <f>CHOOSE(FREQUENCY({0;1.01;5.43;7.01;8.01},H36),"-","onvol","vol","goed","uitst")</f>
        <v>-</v>
      </c>
      <c r="N36" s="36" t="str">
        <f>CHOOSE(FREQUENCY({0;1.01;5.43;7.01;8.01},I36),"-","onvol","vol","goed","uitst")</f>
        <v>-</v>
      </c>
      <c r="O36" s="36" t="str">
        <f>CHOOSE(FREQUENCY({0;1.01;5.43;7.01;8.01},J36),"-","onvol","vol","goed","uitst")</f>
        <v>-</v>
      </c>
      <c r="P36" s="36" t="str">
        <f>CHOOSE(FREQUENCY({0;1.01;5.43;7.01;8.01},K36),"-","onvol","vol","goed","uitst")</f>
        <v>-</v>
      </c>
      <c r="Q36" s="61" t="str">
        <f>CHOOSE(FREQUENCY({0;1.01;5.43;7.01;8.01},L36),"-","onvol","vol","goed","uitst")</f>
        <v>-</v>
      </c>
      <c r="R36" s="143" t="str">
        <f t="shared" si="6"/>
        <v>-</v>
      </c>
      <c r="S36" s="15"/>
      <c r="T36" s="22"/>
      <c r="U36" s="16"/>
      <c r="V36" s="16"/>
      <c r="W36" s="16"/>
    </row>
    <row r="37" spans="1:23" ht="20.100000000000001" customHeight="1" x14ac:dyDescent="0.15">
      <c r="A37" s="45">
        <v>27</v>
      </c>
      <c r="B37" s="1"/>
      <c r="C37" s="63"/>
      <c r="D37" s="57"/>
      <c r="E37" s="57"/>
      <c r="F37" s="57"/>
      <c r="G37" s="88"/>
      <c r="H37" s="91" t="str">
        <f t="shared" si="7"/>
        <v>-</v>
      </c>
      <c r="I37" s="34" t="str">
        <f t="shared" si="2"/>
        <v>-</v>
      </c>
      <c r="J37" s="34" t="str">
        <f t="shared" si="3"/>
        <v>-</v>
      </c>
      <c r="K37" s="34" t="str">
        <f t="shared" si="4"/>
        <v>-</v>
      </c>
      <c r="L37" s="93" t="str">
        <f t="shared" si="5"/>
        <v>-</v>
      </c>
      <c r="M37" s="95" t="str">
        <f>CHOOSE(FREQUENCY({0;1.01;5.43;7.01;8.01},H37),"-","onvol","vol","goed","uitst")</f>
        <v>-</v>
      </c>
      <c r="N37" s="36" t="str">
        <f>CHOOSE(FREQUENCY({0;1.01;5.43;7.01;8.01},I37),"-","onvol","vol","goed","uitst")</f>
        <v>-</v>
      </c>
      <c r="O37" s="36" t="str">
        <f>CHOOSE(FREQUENCY({0;1.01;5.43;7.01;8.01},J37),"-","onvol","vol","goed","uitst")</f>
        <v>-</v>
      </c>
      <c r="P37" s="36" t="str">
        <f>CHOOSE(FREQUENCY({0;1.01;5.43;7.01;8.01},K37),"-","onvol","vol","goed","uitst")</f>
        <v>-</v>
      </c>
      <c r="Q37" s="61" t="str">
        <f>CHOOSE(FREQUENCY({0;1.01;5.43;7.01;8.01},L37),"-","onvol","vol","goed","uitst")</f>
        <v>-</v>
      </c>
      <c r="R37" s="143" t="str">
        <f t="shared" si="6"/>
        <v>-</v>
      </c>
      <c r="S37" s="15"/>
      <c r="T37" s="22"/>
      <c r="U37" s="16"/>
      <c r="V37" s="16"/>
      <c r="W37" s="16"/>
    </row>
    <row r="38" spans="1:23" ht="20.100000000000001" customHeight="1" x14ac:dyDescent="0.15">
      <c r="A38" s="45">
        <v>28</v>
      </c>
      <c r="B38" s="1"/>
      <c r="C38" s="63"/>
      <c r="D38" s="57"/>
      <c r="E38" s="57"/>
      <c r="F38" s="57"/>
      <c r="G38" s="88"/>
      <c r="H38" s="91" t="str">
        <f t="shared" si="7"/>
        <v>-</v>
      </c>
      <c r="I38" s="34" t="str">
        <f t="shared" si="2"/>
        <v>-</v>
      </c>
      <c r="J38" s="34" t="str">
        <f t="shared" si="3"/>
        <v>-</v>
      </c>
      <c r="K38" s="34" t="str">
        <f t="shared" si="4"/>
        <v>-</v>
      </c>
      <c r="L38" s="93" t="str">
        <f t="shared" si="5"/>
        <v>-</v>
      </c>
      <c r="M38" s="95" t="str">
        <f>CHOOSE(FREQUENCY({0;1.01;5.43;7.01;8.01},H38),"-","onvol","vol","goed","uitst")</f>
        <v>-</v>
      </c>
      <c r="N38" s="36" t="str">
        <f>CHOOSE(FREQUENCY({0;1.01;5.43;7.01;8.01},I38),"-","onvol","vol","goed","uitst")</f>
        <v>-</v>
      </c>
      <c r="O38" s="36" t="str">
        <f>CHOOSE(FREQUENCY({0;1.01;5.43;7.01;8.01},J38),"-","onvol","vol","goed","uitst")</f>
        <v>-</v>
      </c>
      <c r="P38" s="36" t="str">
        <f>CHOOSE(FREQUENCY({0;1.01;5.43;7.01;8.01},K38),"-","onvol","vol","goed","uitst")</f>
        <v>-</v>
      </c>
      <c r="Q38" s="61" t="str">
        <f>CHOOSE(FREQUENCY({0;1.01;5.43;7.01;8.01},L38),"-","onvol","vol","goed","uitst")</f>
        <v>-</v>
      </c>
      <c r="R38" s="143" t="str">
        <f t="shared" si="6"/>
        <v>-</v>
      </c>
      <c r="S38" s="15"/>
      <c r="T38" s="22"/>
      <c r="U38" s="16"/>
      <c r="V38" s="16"/>
      <c r="W38" s="16"/>
    </row>
    <row r="39" spans="1:23" ht="20.100000000000001" customHeight="1" x14ac:dyDescent="0.15">
      <c r="A39" s="45">
        <v>29</v>
      </c>
      <c r="B39" s="1"/>
      <c r="C39" s="63"/>
      <c r="D39" s="58"/>
      <c r="E39" s="58"/>
      <c r="F39" s="58"/>
      <c r="G39" s="89"/>
      <c r="H39" s="91" t="str">
        <f t="shared" si="7"/>
        <v>-</v>
      </c>
      <c r="I39" s="34" t="str">
        <f t="shared" si="2"/>
        <v>-</v>
      </c>
      <c r="J39" s="34" t="str">
        <f t="shared" si="3"/>
        <v>-</v>
      </c>
      <c r="K39" s="34" t="str">
        <f t="shared" si="4"/>
        <v>-</v>
      </c>
      <c r="L39" s="93" t="str">
        <f t="shared" si="5"/>
        <v>-</v>
      </c>
      <c r="M39" s="95" t="str">
        <f>CHOOSE(FREQUENCY({0;1.01;5.43;7.01;8.01},H39),"-","onvol","vol","goed","uitst")</f>
        <v>-</v>
      </c>
      <c r="N39" s="36" t="str">
        <f>CHOOSE(FREQUENCY({0;1.01;5.43;7.01;8.01},I39),"-","onvol","vol","goed","uitst")</f>
        <v>-</v>
      </c>
      <c r="O39" s="36" t="str">
        <f>CHOOSE(FREQUENCY({0;1.01;5.43;7.01;8.01},J39),"-","onvol","vol","goed","uitst")</f>
        <v>-</v>
      </c>
      <c r="P39" s="36" t="str">
        <f>CHOOSE(FREQUENCY({0;1.01;5.43;7.01;8.01},K39),"-","onvol","vol","goed","uitst")</f>
        <v>-</v>
      </c>
      <c r="Q39" s="61" t="str">
        <f>CHOOSE(FREQUENCY({0;1.01;5.43;7.01;8.01},L39),"-","onvol","vol","goed","uitst")</f>
        <v>-</v>
      </c>
      <c r="R39" s="143" t="str">
        <f t="shared" si="6"/>
        <v>-</v>
      </c>
      <c r="S39" s="15"/>
      <c r="T39" s="22"/>
      <c r="U39" s="16"/>
      <c r="V39" s="16"/>
      <c r="W39" s="16"/>
    </row>
    <row r="40" spans="1:23" ht="20.100000000000001" customHeight="1" x14ac:dyDescent="0.15">
      <c r="A40" s="45">
        <v>30</v>
      </c>
      <c r="B40" s="1"/>
      <c r="C40" s="63"/>
      <c r="D40" s="58"/>
      <c r="E40" s="58"/>
      <c r="F40" s="58"/>
      <c r="G40" s="89"/>
      <c r="H40" s="91" t="str">
        <f t="shared" si="7"/>
        <v>-</v>
      </c>
      <c r="I40" s="34" t="str">
        <f>IF(D40=0,"-",IF(D40&gt;$I$7,"6"+((D40-$I$7)*(4/($I$8-$I$7))),"1"+(D40*(5/$I$7))))</f>
        <v>-</v>
      </c>
      <c r="J40" s="34" t="str">
        <f t="shared" si="3"/>
        <v>-</v>
      </c>
      <c r="K40" s="34" t="str">
        <f t="shared" si="4"/>
        <v>-</v>
      </c>
      <c r="L40" s="93" t="str">
        <f t="shared" si="5"/>
        <v>-</v>
      </c>
      <c r="M40" s="95" t="str">
        <f>CHOOSE(FREQUENCY({0;1.01;5.43;7.01;8.01},H40),"-","onvol","vol","goed","uitst")</f>
        <v>-</v>
      </c>
      <c r="N40" s="36" t="str">
        <f>CHOOSE(FREQUENCY({0;1.01;5.43;7.01;8.01},I40),"-","onvol","vol","goed","uitst")</f>
        <v>-</v>
      </c>
      <c r="O40" s="36" t="str">
        <f>CHOOSE(FREQUENCY({0;1.01;5.43;7.01;8.01},J40),"-","onvol","vol","goed","uitst")</f>
        <v>-</v>
      </c>
      <c r="P40" s="36" t="str">
        <f>CHOOSE(FREQUENCY({0;1.01;5.43;7.01;8.01},K40),"-","onvol","vol","goed","uitst")</f>
        <v>-</v>
      </c>
      <c r="Q40" s="61" t="str">
        <f>CHOOSE(FREQUENCY({0;1.01;5.43;7.01;8.01},L40),"-","onvol","vol","goed","uitst")</f>
        <v>-</v>
      </c>
      <c r="R40" s="143" t="str">
        <f t="shared" si="6"/>
        <v>-</v>
      </c>
      <c r="S40" s="15"/>
      <c r="T40" s="22"/>
      <c r="U40" s="16"/>
      <c r="V40" s="16"/>
      <c r="W40" s="16"/>
    </row>
    <row r="41" spans="1:23" ht="20.100000000000001" customHeight="1" x14ac:dyDescent="0.15">
      <c r="A41" s="45">
        <v>31</v>
      </c>
      <c r="B41" s="1"/>
      <c r="C41" s="63"/>
      <c r="D41" s="58"/>
      <c r="E41" s="58"/>
      <c r="F41" s="58"/>
      <c r="G41" s="89"/>
      <c r="H41" s="91" t="str">
        <f>IF(C41=0,"-",IF(C41&gt;$H$7,"6"+((C41-$H$7)*(4/($H$8-$H$7))),"1"+(C41*(5/$H$7))))</f>
        <v>-</v>
      </c>
      <c r="I41" s="34" t="str">
        <f t="shared" si="2"/>
        <v>-</v>
      </c>
      <c r="J41" s="34" t="str">
        <f t="shared" si="3"/>
        <v>-</v>
      </c>
      <c r="K41" s="34" t="str">
        <f t="shared" si="4"/>
        <v>-</v>
      </c>
      <c r="L41" s="93" t="str">
        <f t="shared" si="5"/>
        <v>-</v>
      </c>
      <c r="M41" s="95" t="str">
        <f>CHOOSE(FREQUENCY({0;1.01;5.43;7.01;8.01},H41),"-","onvol","vol","goed","uitst")</f>
        <v>-</v>
      </c>
      <c r="N41" s="36" t="str">
        <f>CHOOSE(FREQUENCY({0;1.01;5.43;7.01;8.01},I41),"-","onvol","vol","goed","uitst")</f>
        <v>-</v>
      </c>
      <c r="O41" s="36" t="str">
        <f>CHOOSE(FREQUENCY({0;1.01;5.43;7.01;8.01},J41),"-","onvol","vol","goed","uitst")</f>
        <v>-</v>
      </c>
      <c r="P41" s="36" t="str">
        <f>CHOOSE(FREQUENCY({0;1.01;5.43;7.01;8.01},K41),"-","onvol","vol","goed","uitst")</f>
        <v>-</v>
      </c>
      <c r="Q41" s="61" t="str">
        <f>CHOOSE(FREQUENCY({0;1.01;5.43;7.01;8.01},L41),"-","onvol","vol","goed","uitst")</f>
        <v>-</v>
      </c>
      <c r="R41" s="143" t="str">
        <f t="shared" si="6"/>
        <v>-</v>
      </c>
      <c r="S41" s="15"/>
      <c r="T41" s="22"/>
      <c r="U41" s="16"/>
      <c r="V41" s="16"/>
      <c r="W41" s="16"/>
    </row>
    <row r="42" spans="1:23" ht="20.100000000000001" customHeight="1" x14ac:dyDescent="0.15">
      <c r="A42" s="45">
        <v>32</v>
      </c>
      <c r="B42" s="1"/>
      <c r="C42" s="63"/>
      <c r="D42" s="58"/>
      <c r="E42" s="58"/>
      <c r="F42" s="58"/>
      <c r="G42" s="89"/>
      <c r="H42" s="91" t="str">
        <f t="shared" ref="H42:H45" si="8">IF(C42=0,"-",IF(C42&gt;$H$7,"6"+((C42-$H$7)*(4/($H$8-$H$7))),"1"+(C42*(5/$H$7))))</f>
        <v>-</v>
      </c>
      <c r="I42" s="34" t="str">
        <f t="shared" si="2"/>
        <v>-</v>
      </c>
      <c r="J42" s="34" t="str">
        <f t="shared" si="3"/>
        <v>-</v>
      </c>
      <c r="K42" s="34" t="str">
        <f t="shared" si="4"/>
        <v>-</v>
      </c>
      <c r="L42" s="93" t="str">
        <f t="shared" si="5"/>
        <v>-</v>
      </c>
      <c r="M42" s="95" t="str">
        <f>CHOOSE(FREQUENCY({0;1.01;5.43;7.01;8.01},H42),"-","onvol","vol","goed","uitst")</f>
        <v>-</v>
      </c>
      <c r="N42" s="36" t="str">
        <f>CHOOSE(FREQUENCY({0;1.01;5.43;7.01;8.01},I42),"-","onvol","vol","goed","uitst")</f>
        <v>-</v>
      </c>
      <c r="O42" s="36" t="str">
        <f>CHOOSE(FREQUENCY({0;1.01;5.43;7.01;8.01},J42),"-","onvol","vol","goed","uitst")</f>
        <v>-</v>
      </c>
      <c r="P42" s="36" t="str">
        <f>CHOOSE(FREQUENCY({0;1.01;5.43;7.01;8.01},K42),"-","onvol","vol","goed","uitst")</f>
        <v>-</v>
      </c>
      <c r="Q42" s="61" t="str">
        <f>CHOOSE(FREQUENCY({0;1.01;5.43;7.01;8.01},L42),"-","onvol","vol","goed","uitst")</f>
        <v>-</v>
      </c>
      <c r="R42" s="143" t="str">
        <f t="shared" si="6"/>
        <v>-</v>
      </c>
      <c r="S42" s="15"/>
      <c r="T42" s="22"/>
      <c r="U42" s="16"/>
      <c r="V42" s="16"/>
      <c r="W42" s="16"/>
    </row>
    <row r="43" spans="1:23" ht="20.100000000000001" customHeight="1" x14ac:dyDescent="0.15">
      <c r="A43" s="45">
        <v>33</v>
      </c>
      <c r="B43" s="1"/>
      <c r="C43" s="63"/>
      <c r="D43" s="58"/>
      <c r="E43" s="58"/>
      <c r="F43" s="58"/>
      <c r="G43" s="89"/>
      <c r="H43" s="91" t="str">
        <f t="shared" si="8"/>
        <v>-</v>
      </c>
      <c r="I43" s="34" t="str">
        <f t="shared" si="2"/>
        <v>-</v>
      </c>
      <c r="J43" s="34" t="str">
        <f t="shared" si="3"/>
        <v>-</v>
      </c>
      <c r="K43" s="34" t="str">
        <f t="shared" si="4"/>
        <v>-</v>
      </c>
      <c r="L43" s="93" t="str">
        <f t="shared" si="5"/>
        <v>-</v>
      </c>
      <c r="M43" s="95" t="str">
        <f>CHOOSE(FREQUENCY({0;1.01;5.43;7.01;8.01},H43),"-","onvol","vol","goed","uitst")</f>
        <v>-</v>
      </c>
      <c r="N43" s="36" t="str">
        <f>CHOOSE(FREQUENCY({0;1.01;5.43;7.01;8.01},I43),"-","onvol","vol","goed","uitst")</f>
        <v>-</v>
      </c>
      <c r="O43" s="36" t="str">
        <f>CHOOSE(FREQUENCY({0;1.01;5.43;7.01;8.01},J43),"-","onvol","vol","goed","uitst")</f>
        <v>-</v>
      </c>
      <c r="P43" s="36" t="str">
        <f>CHOOSE(FREQUENCY({0;1.01;5.43;7.01;8.01},K43),"-","onvol","vol","goed","uitst")</f>
        <v>-</v>
      </c>
      <c r="Q43" s="61" t="str">
        <f>CHOOSE(FREQUENCY({0;1.01;5.43;7.01;8.01},L43),"-","onvol","vol","goed","uitst")</f>
        <v>-</v>
      </c>
      <c r="R43" s="143" t="str">
        <f t="shared" si="6"/>
        <v>-</v>
      </c>
      <c r="S43" s="15"/>
      <c r="T43" s="22"/>
      <c r="U43" s="16"/>
      <c r="V43" s="16"/>
      <c r="W43" s="16"/>
    </row>
    <row r="44" spans="1:23" ht="20.100000000000001" customHeight="1" x14ac:dyDescent="0.15">
      <c r="A44" s="45">
        <v>34</v>
      </c>
      <c r="B44" s="1"/>
      <c r="C44" s="63"/>
      <c r="D44" s="58"/>
      <c r="E44" s="58"/>
      <c r="F44" s="58"/>
      <c r="G44" s="89"/>
      <c r="H44" s="91" t="str">
        <f t="shared" si="8"/>
        <v>-</v>
      </c>
      <c r="I44" s="34" t="str">
        <f t="shared" si="2"/>
        <v>-</v>
      </c>
      <c r="J44" s="34" t="str">
        <f t="shared" si="3"/>
        <v>-</v>
      </c>
      <c r="K44" s="34" t="str">
        <f t="shared" si="4"/>
        <v>-</v>
      </c>
      <c r="L44" s="93" t="str">
        <f t="shared" si="5"/>
        <v>-</v>
      </c>
      <c r="M44" s="95" t="str">
        <f>CHOOSE(FREQUENCY({0;1.01;5.43;7.01;8.01},H44),"-","onvol","vol","goed","uitst")</f>
        <v>-</v>
      </c>
      <c r="N44" s="36" t="str">
        <f>CHOOSE(FREQUENCY({0;1.01;5.43;7.01;8.01},I44),"-","onvol","vol","goed","uitst")</f>
        <v>-</v>
      </c>
      <c r="O44" s="36" t="str">
        <f>CHOOSE(FREQUENCY({0;1.01;5.43;7.01;8.01},J44),"-","onvol","vol","goed","uitst")</f>
        <v>-</v>
      </c>
      <c r="P44" s="36" t="str">
        <f>CHOOSE(FREQUENCY({0;1.01;5.43;7.01;8.01},K44),"-","onvol","vol","goed","uitst")</f>
        <v>-</v>
      </c>
      <c r="Q44" s="61" t="str">
        <f>CHOOSE(FREQUENCY({0;1.01;5.43;7.01;8.01},L44),"-","onvol","vol","goed","uitst")</f>
        <v>-</v>
      </c>
      <c r="R44" s="143" t="str">
        <f t="shared" si="6"/>
        <v>-</v>
      </c>
      <c r="S44" s="15"/>
      <c r="T44" s="22"/>
      <c r="U44" s="16"/>
      <c r="V44" s="16"/>
      <c r="W44" s="16"/>
    </row>
    <row r="45" spans="1:23" ht="20.100000000000001" customHeight="1" x14ac:dyDescent="0.15">
      <c r="A45" s="46">
        <v>35</v>
      </c>
      <c r="B45" s="59"/>
      <c r="C45" s="64"/>
      <c r="D45" s="60"/>
      <c r="E45" s="60"/>
      <c r="F45" s="60"/>
      <c r="G45" s="90"/>
      <c r="H45" s="92" t="str">
        <f t="shared" si="8"/>
        <v>-</v>
      </c>
      <c r="I45" s="34" t="str">
        <f t="shared" si="2"/>
        <v>-</v>
      </c>
      <c r="J45" s="34" t="str">
        <f t="shared" si="3"/>
        <v>-</v>
      </c>
      <c r="K45" s="34" t="str">
        <f t="shared" si="4"/>
        <v>-</v>
      </c>
      <c r="L45" s="93" t="str">
        <f t="shared" si="5"/>
        <v>-</v>
      </c>
      <c r="M45" s="96" t="str">
        <f>CHOOSE(FREQUENCY({0;1.01;5.43;7.01;8.01},H45),"-","onvol","vol","goed","uitst")</f>
        <v>-</v>
      </c>
      <c r="N45" s="36" t="str">
        <f>CHOOSE(FREQUENCY({0;1.01;5.43;7.01;8.01},I45),"-","onvol","vol","goed","uitst")</f>
        <v>-</v>
      </c>
      <c r="O45" s="36" t="str">
        <f>CHOOSE(FREQUENCY({0;1.01;5.43;7.01;8.01},J45),"-","onvol","vol","goed","uitst")</f>
        <v>-</v>
      </c>
      <c r="P45" s="36" t="str">
        <f>CHOOSE(FREQUENCY({0;1.01;5.43;7.01;8.01},K45),"-","onvol","vol","goed","uitst")</f>
        <v>-</v>
      </c>
      <c r="Q45" s="85" t="str">
        <f>CHOOSE(FREQUENCY({0;1.01;5.43;7.01;8.01},L45),"-","onvol","vol","goed","uitst")</f>
        <v>-</v>
      </c>
      <c r="R45" s="144" t="str">
        <f t="shared" si="6"/>
        <v>-</v>
      </c>
      <c r="S45" s="15"/>
      <c r="T45" s="22"/>
      <c r="U45" s="16"/>
      <c r="V45" s="16"/>
      <c r="W45" s="16"/>
    </row>
    <row r="46" spans="1:23" ht="20.100000000000001" customHeight="1" thickBot="1" x14ac:dyDescent="0.2">
      <c r="A46" s="47"/>
      <c r="B46" s="48" t="s">
        <v>4</v>
      </c>
      <c r="C46" s="40" t="str">
        <f>IF(SUM(C11:C45)&gt;1,SUM(C11:C45)/COUNTA(C11:C45),"-")</f>
        <v>-</v>
      </c>
      <c r="D46" s="40" t="str">
        <f>IF(SUM(D11:D45)&gt;1,SUM(D11:D45)/COUNTA(D11:D45),"-")</f>
        <v>-</v>
      </c>
      <c r="E46" s="40" t="str">
        <f t="shared" ref="E46:G46" si="9">IF(SUM(E11:E45)&gt;1,SUM(E11:E45)/COUNTA(E11:E45),"-")</f>
        <v>-</v>
      </c>
      <c r="F46" s="40" t="str">
        <f t="shared" si="9"/>
        <v>-</v>
      </c>
      <c r="G46" s="40" t="str">
        <f t="shared" si="9"/>
        <v>-</v>
      </c>
      <c r="H46" s="37"/>
      <c r="I46" s="37"/>
      <c r="J46" s="37"/>
      <c r="K46" s="37"/>
      <c r="L46" s="37"/>
      <c r="M46" s="37"/>
      <c r="N46" s="38"/>
      <c r="O46" s="38"/>
      <c r="P46" s="38"/>
      <c r="Q46" s="49"/>
      <c r="R46" s="145"/>
      <c r="S46" s="15"/>
      <c r="T46" s="22"/>
      <c r="U46" s="16"/>
      <c r="V46" s="16"/>
      <c r="W46" s="16"/>
    </row>
    <row r="47" spans="1:23" ht="20.100000000000001" customHeight="1" thickTop="1" x14ac:dyDescent="0.15">
      <c r="A47" s="45"/>
      <c r="B47" s="31" t="s">
        <v>12</v>
      </c>
      <c r="C47" s="34"/>
      <c r="D47" s="34"/>
      <c r="E47" s="34"/>
      <c r="F47" s="34"/>
      <c r="G47" s="34"/>
      <c r="H47" s="41" t="str">
        <f>IF(SUM(C11:C45)&gt;1,AVERAGE(H11:H45),"-")</f>
        <v>-</v>
      </c>
      <c r="I47" s="41" t="str">
        <f t="shared" ref="I47:L47" si="10">IF(SUM(D11:D45)&gt;1,AVERAGE(I11:I45),"-")</f>
        <v>-</v>
      </c>
      <c r="J47" s="41" t="str">
        <f t="shared" si="10"/>
        <v>-</v>
      </c>
      <c r="K47" s="41" t="str">
        <f t="shared" si="10"/>
        <v>-</v>
      </c>
      <c r="L47" s="41" t="str">
        <f t="shared" si="10"/>
        <v>-</v>
      </c>
      <c r="M47" s="34" t="str">
        <f>CHOOSE(FREQUENCY({0;1.01;5.43;7.01;8.01},H47),"-","onvol","vol","goed","uitst")</f>
        <v>-</v>
      </c>
      <c r="N47" s="34" t="str">
        <f>CHOOSE(FREQUENCY({0;1.01;5.43;7.01;8.01},I47),"-","onvol","vol","goed","uitst")</f>
        <v>-</v>
      </c>
      <c r="O47" s="34" t="str">
        <f>CHOOSE(FREQUENCY({0;1.01;5.43;7.01;8.01},J47),"-","onvol","vol","goed","uitst")</f>
        <v>-</v>
      </c>
      <c r="P47" s="34" t="str">
        <f>CHOOSE(FREQUENCY({0;1.01;5.43;7.01;8.01},K47),"-","onvol","vol","goed","uitst")</f>
        <v>-</v>
      </c>
      <c r="Q47" s="82" t="str">
        <f>CHOOSE(FREQUENCY({0;1.01;5.43;7.01;8.01},L47),"-","onvol","vol","goed","uitst")</f>
        <v>-</v>
      </c>
      <c r="R47" s="149" t="str">
        <f>IF(SUM(R11:R45)&gt;1,AVERAGE(R11:R45),"-")</f>
        <v>-</v>
      </c>
      <c r="S47" s="15"/>
      <c r="T47" s="22"/>
      <c r="U47" s="16"/>
      <c r="V47" s="16"/>
      <c r="W47" s="16"/>
    </row>
    <row r="48" spans="1:23" s="28" customFormat="1" ht="18.95" customHeight="1" x14ac:dyDescent="0.15">
      <c r="A48" s="50"/>
      <c r="B48" s="23"/>
      <c r="C48" s="24" t="str">
        <f>IF(C51=0,"OK","Fout")</f>
        <v>OK</v>
      </c>
      <c r="D48" s="24" t="str">
        <f t="shared" ref="D48:L48" si="11">IF(D51=0,"OK","Fout")</f>
        <v>OK</v>
      </c>
      <c r="E48" s="24" t="str">
        <f t="shared" si="11"/>
        <v>OK</v>
      </c>
      <c r="F48" s="24" t="str">
        <f t="shared" si="11"/>
        <v>OK</v>
      </c>
      <c r="G48" s="24" t="str">
        <f t="shared" si="11"/>
        <v>OK</v>
      </c>
      <c r="H48" s="24" t="str">
        <f>IF(H51=0,"OK","Fout")</f>
        <v>OK</v>
      </c>
      <c r="I48" s="24" t="str">
        <f t="shared" si="11"/>
        <v>OK</v>
      </c>
      <c r="J48" s="24" t="str">
        <f t="shared" si="11"/>
        <v>OK</v>
      </c>
      <c r="K48" s="24" t="str">
        <f t="shared" si="11"/>
        <v>OK</v>
      </c>
      <c r="L48" s="24" t="str">
        <f t="shared" si="11"/>
        <v>OK</v>
      </c>
      <c r="M48" s="24"/>
      <c r="N48" s="24"/>
      <c r="O48" s="24"/>
      <c r="P48" s="24"/>
      <c r="Q48" s="83"/>
      <c r="R48" s="146"/>
      <c r="S48" s="26"/>
      <c r="T48" s="27"/>
      <c r="U48" s="25"/>
      <c r="V48" s="25"/>
      <c r="W48" s="25"/>
    </row>
    <row r="49" spans="1:23" s="27" customFormat="1" ht="17.100000000000001" customHeight="1" x14ac:dyDescent="0.15">
      <c r="A49" s="51"/>
      <c r="B49" s="52"/>
      <c r="C49" s="53" t="s">
        <v>14</v>
      </c>
      <c r="D49" s="52"/>
      <c r="E49" s="52"/>
      <c r="F49" s="52"/>
      <c r="G49" s="52"/>
      <c r="H49" s="52"/>
      <c r="I49" s="52"/>
      <c r="J49" s="52"/>
      <c r="K49" s="52"/>
      <c r="L49" s="52"/>
      <c r="M49" s="52"/>
      <c r="N49" s="52"/>
      <c r="O49" s="52"/>
      <c r="P49" s="52"/>
      <c r="Q49" s="54"/>
      <c r="R49" s="147"/>
      <c r="S49" s="26"/>
      <c r="U49" s="25"/>
      <c r="V49" s="25"/>
      <c r="W49" s="25"/>
    </row>
    <row r="50" spans="1:23" hidden="1" x14ac:dyDescent="0.15">
      <c r="A50" s="29">
        <f>COUNTA($B$11:$B$45)</f>
        <v>0</v>
      </c>
      <c r="C50" s="30">
        <f>COUNTA(C11:C45)</f>
        <v>0</v>
      </c>
      <c r="D50" s="30">
        <f t="shared" ref="D50:G50" si="12">COUNTA(D11:D45)</f>
        <v>0</v>
      </c>
      <c r="E50" s="30">
        <f t="shared" si="12"/>
        <v>0</v>
      </c>
      <c r="F50" s="30">
        <f t="shared" si="12"/>
        <v>0</v>
      </c>
      <c r="G50" s="30">
        <f t="shared" si="12"/>
        <v>0</v>
      </c>
      <c r="H50" s="30">
        <f>COUNT(H11:H45)</f>
        <v>0</v>
      </c>
      <c r="I50" s="30">
        <f t="shared" ref="I50:L50" si="13">COUNT(I11:I45)</f>
        <v>0</v>
      </c>
      <c r="J50" s="30">
        <f t="shared" si="13"/>
        <v>0</v>
      </c>
      <c r="K50" s="30">
        <f t="shared" si="13"/>
        <v>0</v>
      </c>
      <c r="L50" s="30">
        <f t="shared" si="13"/>
        <v>0</v>
      </c>
      <c r="N50" s="30"/>
      <c r="O50" s="30"/>
      <c r="P50" s="30"/>
      <c r="Q50" s="30"/>
    </row>
    <row r="51" spans="1:23" hidden="1" x14ac:dyDescent="0.15">
      <c r="C51" s="30">
        <f>$A$50-C50</f>
        <v>0</v>
      </c>
      <c r="D51" s="30">
        <f t="shared" ref="D51:G51" si="14">$A$50-D50</f>
        <v>0</v>
      </c>
      <c r="E51" s="30">
        <f t="shared" si="14"/>
        <v>0</v>
      </c>
      <c r="F51" s="30">
        <f t="shared" si="14"/>
        <v>0</v>
      </c>
      <c r="G51" s="30">
        <f t="shared" si="14"/>
        <v>0</v>
      </c>
      <c r="H51" s="30">
        <f>$A$50-H50</f>
        <v>0</v>
      </c>
      <c r="I51" s="30">
        <f t="shared" ref="I51:L51" si="15">$A$50-I50</f>
        <v>0</v>
      </c>
      <c r="J51" s="30">
        <f t="shared" si="15"/>
        <v>0</v>
      </c>
      <c r="K51" s="30">
        <f t="shared" si="15"/>
        <v>0</v>
      </c>
      <c r="L51" s="30">
        <f t="shared" si="15"/>
        <v>0</v>
      </c>
      <c r="N51" s="30"/>
      <c r="O51" s="30"/>
      <c r="P51" s="30"/>
      <c r="Q51" s="30"/>
    </row>
    <row r="53" spans="1:23" x14ac:dyDescent="0.15">
      <c r="D53" s="30"/>
    </row>
  </sheetData>
  <sheetProtection password="EE81" sheet="1" objects="1" scenarios="1" selectLockedCells="1"/>
  <mergeCells count="3">
    <mergeCell ref="C3:G3"/>
    <mergeCell ref="H3:L3"/>
    <mergeCell ref="M3:Q3"/>
  </mergeCells>
  <phoneticPr fontId="19" type="noConversion"/>
  <conditionalFormatting sqref="C48:Q48">
    <cfRule type="containsText" dxfId="7" priority="4" stopIfTrue="1" operator="containsText" text="Fout">
      <formula>NOT(ISERROR(SEARCH("Fout",C48)))</formula>
    </cfRule>
    <cfRule type="containsText" dxfId="6" priority="5" stopIfTrue="1" operator="containsText" text="OK">
      <formula>NOT(ISERROR(SEARCH("OK",C48)))</formula>
    </cfRule>
  </conditionalFormatting>
  <conditionalFormatting sqref="C17:G45">
    <cfRule type="expression" dxfId="5" priority="2">
      <formula>OR(AND(COUNTA(C$9:C$58)&gt;0,NOT(ISBLANK($B17)),ISBLANK(C17)), AND(NOT(ISBLANK(C17)), ISBLANK($B17)))</formula>
    </cfRule>
  </conditionalFormatting>
  <conditionalFormatting sqref="C11:G45">
    <cfRule type="expression" dxfId="4" priority="1">
      <formula>OR(AND(COUNTA(C$11:C$45)&gt;0,NOT(ISBLANK($B11)),ISBLANK(C11)), AND(NOT(ISBLANK(C11)), ISBLANK($B11)))</formula>
    </cfRule>
  </conditionalFormatting>
  <printOptions horizontalCentered="1"/>
  <pageMargins left="0.35000000000000003" right="0.35000000000000003" top="0.67" bottom="0.67" header="0.31" footer="0.31"/>
  <pageSetup paperSize="9" scale="58" orientation="portrait"/>
  <headerFooter alignWithMargins="0">
    <oddHeader>&amp;L&amp;K000000Argus Clou&amp;R&amp;K000000&amp;A</oddHeader>
    <oddFooter>&amp;L&amp;K000000© 2012 - Malmberg, Den Bosch&amp;R&amp;K000000&amp;D</oddFooter>
  </headerFooter>
  <colBreaks count="1" manualBreakCount="1">
    <brk id="17" max="1048575" man="1"/>
  </col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enableFormatConditionsCalculation="0">
    <tabColor theme="4" tint="0.59999389629810485"/>
    <pageSetUpPr fitToPage="1"/>
  </sheetPr>
  <dimension ref="A1:V53"/>
  <sheetViews>
    <sheetView showGridLines="0" zoomScale="125" zoomScaleNormal="125" zoomScalePageLayoutView="125" workbookViewId="0">
      <pane xSplit="2" ySplit="9" topLeftCell="C10" activePane="bottomRight" state="frozen"/>
      <selection pane="topRight" activeCell="C1" sqref="C1"/>
      <selection pane="bottomLeft" activeCell="A6" sqref="A6"/>
      <selection pane="bottomRight" activeCell="B11" sqref="B11"/>
    </sheetView>
  </sheetViews>
  <sheetFormatPr defaultColWidth="8.875" defaultRowHeight="11.25" x14ac:dyDescent="0.15"/>
  <cols>
    <col min="1" max="1" width="3.125" style="29" customWidth="1"/>
    <col min="2" max="2" width="26.125" style="5" customWidth="1"/>
    <col min="3" max="3" width="7" style="30" customWidth="1"/>
    <col min="4" max="7" width="7.375" style="5" customWidth="1"/>
    <col min="8" max="8" width="10" style="30" customWidth="1"/>
    <col min="9" max="9" width="7.875" style="5" customWidth="1"/>
    <col min="10" max="12" width="7.375" style="5" customWidth="1"/>
    <col min="13" max="13" width="7.375" style="30" customWidth="1"/>
    <col min="14" max="17" width="7.375" style="5" customWidth="1"/>
    <col min="18" max="18" width="10.375" style="3" customWidth="1"/>
    <col min="19" max="19" width="10.375" style="4" hidden="1" customWidth="1"/>
    <col min="20" max="20" width="10.375" style="3" hidden="1" customWidth="1"/>
    <col min="21" max="21" width="10.375" style="5" hidden="1" customWidth="1"/>
    <col min="22" max="22" width="9.5" style="5" bestFit="1" customWidth="1"/>
    <col min="23" max="16384" width="8.875" style="5"/>
  </cols>
  <sheetData>
    <row r="1" spans="1:22" ht="19.5" x14ac:dyDescent="0.15">
      <c r="A1" s="100" t="s">
        <v>46</v>
      </c>
    </row>
    <row r="2" spans="1:22" ht="19.5" x14ac:dyDescent="0.15">
      <c r="A2" s="100" t="s">
        <v>58</v>
      </c>
      <c r="B2" s="97"/>
      <c r="C2" s="98"/>
      <c r="D2" s="97"/>
      <c r="E2" s="97"/>
      <c r="F2" s="97"/>
      <c r="G2" s="97"/>
      <c r="H2" s="98"/>
      <c r="I2" s="97"/>
      <c r="J2" s="97"/>
      <c r="K2" s="97"/>
      <c r="L2" s="97"/>
      <c r="M2" s="98"/>
      <c r="N2" s="97"/>
      <c r="O2" s="97"/>
      <c r="P2" s="97"/>
      <c r="Q2" s="97"/>
    </row>
    <row r="3" spans="1:22" s="10" customFormat="1" ht="22.5" customHeight="1" x14ac:dyDescent="0.25">
      <c r="A3" s="156"/>
      <c r="B3" s="157"/>
      <c r="C3" s="168" t="s">
        <v>0</v>
      </c>
      <c r="D3" s="168"/>
      <c r="E3" s="168"/>
      <c r="F3" s="168"/>
      <c r="G3" s="169"/>
      <c r="H3" s="168" t="s">
        <v>47</v>
      </c>
      <c r="I3" s="168"/>
      <c r="J3" s="168"/>
      <c r="K3" s="168"/>
      <c r="L3" s="168"/>
      <c r="M3" s="170" t="s">
        <v>11</v>
      </c>
      <c r="N3" s="168"/>
      <c r="O3" s="168"/>
      <c r="P3" s="168"/>
      <c r="Q3" s="169"/>
      <c r="R3" s="134" t="s">
        <v>48</v>
      </c>
      <c r="S3" s="130"/>
      <c r="T3" s="131"/>
    </row>
    <row r="4" spans="1:22" s="10" customFormat="1" ht="18" customHeight="1" x14ac:dyDescent="0.15">
      <c r="A4" s="155"/>
      <c r="B4" s="158" t="s">
        <v>45</v>
      </c>
      <c r="D4" s="12"/>
      <c r="E4" s="12"/>
      <c r="F4" s="12"/>
      <c r="G4" s="13"/>
      <c r="H4" s="67"/>
      <c r="I4" s="12"/>
      <c r="J4" s="12"/>
      <c r="K4" s="12"/>
      <c r="L4" s="12"/>
      <c r="M4" s="14"/>
      <c r="N4" s="12"/>
      <c r="O4" s="12"/>
      <c r="P4" s="12"/>
      <c r="Q4" s="13"/>
      <c r="R4" s="135"/>
      <c r="S4" s="8"/>
      <c r="T4" s="9"/>
      <c r="U4" s="10">
        <v>1</v>
      </c>
    </row>
    <row r="5" spans="1:22" s="10" customFormat="1" x14ac:dyDescent="0.15">
      <c r="A5" s="155"/>
      <c r="B5" s="159" t="s">
        <v>54</v>
      </c>
      <c r="C5" s="11" t="s">
        <v>51</v>
      </c>
      <c r="G5" s="75"/>
      <c r="H5" s="11" t="s">
        <v>27</v>
      </c>
      <c r="M5" s="14"/>
      <c r="N5" s="12"/>
      <c r="O5" s="12"/>
      <c r="P5" s="12"/>
      <c r="Q5" s="13"/>
      <c r="R5" s="135"/>
      <c r="S5" s="8"/>
      <c r="T5" s="9"/>
      <c r="U5" s="10" t="b">
        <v>1</v>
      </c>
    </row>
    <row r="6" spans="1:22" s="10" customFormat="1" x14ac:dyDescent="0.15">
      <c r="A6" s="155"/>
      <c r="B6" s="159" t="s">
        <v>55</v>
      </c>
      <c r="D6" s="12"/>
      <c r="E6" s="12"/>
      <c r="F6" s="12"/>
      <c r="G6" s="13"/>
      <c r="H6" s="73">
        <v>0.7</v>
      </c>
      <c r="I6" s="73">
        <v>0.7</v>
      </c>
      <c r="J6" s="73">
        <v>0.7</v>
      </c>
      <c r="K6" s="73">
        <v>0.7</v>
      </c>
      <c r="L6" s="74">
        <v>0.7</v>
      </c>
      <c r="M6" s="14"/>
      <c r="N6" s="12"/>
      <c r="O6" s="12"/>
      <c r="P6" s="12"/>
      <c r="Q6" s="13"/>
      <c r="R6" s="135"/>
      <c r="S6" s="8"/>
      <c r="T6" s="9"/>
    </row>
    <row r="7" spans="1:22" s="10" customFormat="1" x14ac:dyDescent="0.15">
      <c r="A7" s="155"/>
      <c r="C7" s="79"/>
      <c r="D7" s="12"/>
      <c r="E7" s="12"/>
      <c r="G7" s="76" t="s">
        <v>28</v>
      </c>
      <c r="H7" s="66">
        <f>H6*H8</f>
        <v>97.789999999999992</v>
      </c>
      <c r="I7" s="66">
        <f t="shared" ref="I7:L7" si="0">I6*I8</f>
        <v>97.649999999999991</v>
      </c>
      <c r="J7" s="66">
        <f t="shared" si="0"/>
        <v>97.86</v>
      </c>
      <c r="K7" s="66">
        <f t="shared" si="0"/>
        <v>97.86</v>
      </c>
      <c r="L7" s="66">
        <f t="shared" si="0"/>
        <v>97.79</v>
      </c>
      <c r="M7" s="14"/>
      <c r="N7" s="12"/>
      <c r="O7" s="12"/>
      <c r="P7" s="12"/>
      <c r="Q7" s="13"/>
      <c r="R7" s="135"/>
      <c r="S7" s="8"/>
      <c r="T7" s="9"/>
    </row>
    <row r="8" spans="1:22" s="10" customFormat="1" ht="15.95" hidden="1" customHeight="1" x14ac:dyDescent="0.15">
      <c r="A8" s="155"/>
      <c r="B8" s="160"/>
      <c r="C8" s="154"/>
      <c r="D8" s="12"/>
      <c r="E8" s="12"/>
      <c r="F8" s="12"/>
      <c r="G8" s="13"/>
      <c r="H8" s="77">
        <f>'scores 5 tm 8'!B22-('scores 5 tm 8'!B20+'scores 5 tm 8'!B21)</f>
        <v>139.69999999999999</v>
      </c>
      <c r="I8" s="77">
        <f>'scores 5 tm 8'!C22-('scores 5 tm 8'!C20+'scores 5 tm 8'!C21)</f>
        <v>139.5</v>
      </c>
      <c r="J8" s="77">
        <f>'scores 5 tm 8'!D22-('scores 5 tm 8'!D20+'scores 5 tm 8'!D21)</f>
        <v>139.80000000000001</v>
      </c>
      <c r="K8" s="77">
        <f>'scores 5 tm 8'!E22-('scores 5 tm 8'!E20+'scores 5 tm 8'!E21)</f>
        <v>139.80000000000001</v>
      </c>
      <c r="L8" s="77">
        <f>'scores 5 tm 8'!F22-('scores 5 tm 8'!F20+'scores 5 tm 8'!F21)</f>
        <v>139.70000000000002</v>
      </c>
      <c r="M8" s="14"/>
      <c r="N8" s="12"/>
      <c r="O8" s="12"/>
      <c r="P8" s="12"/>
      <c r="Q8" s="13"/>
      <c r="R8" s="135"/>
      <c r="S8" s="8"/>
      <c r="T8" s="9"/>
    </row>
    <row r="9" spans="1:22" ht="23.1" customHeight="1" x14ac:dyDescent="0.15">
      <c r="A9" s="43"/>
      <c r="B9" s="80"/>
      <c r="C9" s="69" t="s">
        <v>5</v>
      </c>
      <c r="D9" s="69" t="s">
        <v>6</v>
      </c>
      <c r="E9" s="69" t="s">
        <v>7</v>
      </c>
      <c r="F9" s="69" t="s">
        <v>8</v>
      </c>
      <c r="G9" s="70" t="s">
        <v>9</v>
      </c>
      <c r="H9" s="69" t="str">
        <f t="shared" ref="H9:M9" si="1">C9</f>
        <v>thema 1</v>
      </c>
      <c r="I9" s="69" t="str">
        <f t="shared" si="1"/>
        <v>thema 2</v>
      </c>
      <c r="J9" s="69" t="str">
        <f t="shared" si="1"/>
        <v>thema 3</v>
      </c>
      <c r="K9" s="69" t="str">
        <f t="shared" si="1"/>
        <v>thema 4</v>
      </c>
      <c r="L9" s="69" t="str">
        <f t="shared" si="1"/>
        <v>thema 5</v>
      </c>
      <c r="M9" s="71" t="str">
        <f t="shared" si="1"/>
        <v>thema 1</v>
      </c>
      <c r="N9" s="72" t="str">
        <f t="shared" ref="N9:Q9" si="2">I9</f>
        <v>thema 2</v>
      </c>
      <c r="O9" s="69" t="str">
        <f t="shared" si="2"/>
        <v>thema 3</v>
      </c>
      <c r="P9" s="69" t="str">
        <f t="shared" si="2"/>
        <v>thema 4</v>
      </c>
      <c r="Q9" s="70" t="str">
        <f t="shared" si="2"/>
        <v>thema 5</v>
      </c>
      <c r="R9" s="136"/>
      <c r="S9" s="17"/>
      <c r="T9" s="18"/>
    </row>
    <row r="10" spans="1:22" ht="26.1" customHeight="1" x14ac:dyDescent="0.15">
      <c r="A10" s="44"/>
      <c r="B10" s="19" t="s">
        <v>3</v>
      </c>
      <c r="C10" s="140" t="s">
        <v>10</v>
      </c>
      <c r="D10" s="141" t="s">
        <v>10</v>
      </c>
      <c r="E10" s="141" t="s">
        <v>10</v>
      </c>
      <c r="F10" s="141" t="s">
        <v>10</v>
      </c>
      <c r="G10" s="142" t="s">
        <v>10</v>
      </c>
      <c r="H10" s="62" t="s">
        <v>13</v>
      </c>
      <c r="I10" s="32" t="s">
        <v>13</v>
      </c>
      <c r="J10" s="32" t="s">
        <v>13</v>
      </c>
      <c r="K10" s="32" t="s">
        <v>13</v>
      </c>
      <c r="L10" s="87" t="s">
        <v>13</v>
      </c>
      <c r="M10" s="94"/>
      <c r="N10" s="33"/>
      <c r="O10" s="33"/>
      <c r="P10" s="33"/>
      <c r="Q10" s="35"/>
      <c r="R10" s="137" t="s">
        <v>13</v>
      </c>
      <c r="S10" s="17"/>
      <c r="T10" s="18"/>
    </row>
    <row r="11" spans="1:22" ht="20.100000000000001" customHeight="1" x14ac:dyDescent="0.15">
      <c r="A11" s="45">
        <v>1</v>
      </c>
      <c r="B11" s="1"/>
      <c r="C11" s="63"/>
      <c r="D11" s="57"/>
      <c r="E11" s="57"/>
      <c r="F11" s="57"/>
      <c r="G11" s="150"/>
      <c r="H11" s="132" t="str">
        <f>IF(C11=0,"-",IF(C11&gt;$H$7,"6"+((C11-$H$7)*(4/($H$8-$H$7))),"1"+(C11*(5/$H$7))))</f>
        <v>-</v>
      </c>
      <c r="I11" s="34" t="str">
        <f>IF(D11=0,"-",IF(D11&gt;$I$7,"6"+((D11-$I$7)*(4/($I$8-$I$7))),"1"+(D11*(5/$I$7))))</f>
        <v>-</v>
      </c>
      <c r="J11" s="34" t="str">
        <f>IF(E11=0,"-",IF(E11&gt;$J$7,"6"+((E11-$J$7)*(4/($J$8-$J$7))),"1"+(E11*(5/$J$7))))</f>
        <v>-</v>
      </c>
      <c r="K11" s="34" t="str">
        <f>IF(F11=0,"-",IF(F11&gt;$K$7,"6"+((F11-$K$7)*(4/($K$8-$K$7))),"1"+(F11*(5/$K$7))))</f>
        <v>-</v>
      </c>
      <c r="L11" s="93" t="str">
        <f>IF(G11=0,"-",IF(G11&gt;$L$7,"6"+((G11-$L$7)*(4/($L$8-$L$7))),"1"+(G11*(5/$L$7))))</f>
        <v>-</v>
      </c>
      <c r="M11" s="95" t="str">
        <f>CHOOSE(FREQUENCY({0;1.01;5.43;7.01;8.01},H11),"-","onvol","vol","goed","uitst")</f>
        <v>-</v>
      </c>
      <c r="N11" s="36" t="str">
        <f>CHOOSE(FREQUENCY({0;1.01;5.43;7.01;8.01},I11),"-","onvol","vol","goed","uitst")</f>
        <v>-</v>
      </c>
      <c r="O11" s="36" t="str">
        <f>CHOOSE(FREQUENCY({0;1.01;5.43;7.01;8.01},J11),"-","onvol","vol","goed","uitst")</f>
        <v>-</v>
      </c>
      <c r="P11" s="36" t="str">
        <f>CHOOSE(FREQUENCY({0;1.01;5.43;7.01;8.01},K11),"-","onvol","vol","goed","uitst")</f>
        <v>-</v>
      </c>
      <c r="Q11" s="61" t="str">
        <f>CHOOSE(FREQUENCY({0;1.01;5.43;7.01;8.01},L11),"-","onvol","vol","goed","uitst")</f>
        <v>-</v>
      </c>
      <c r="R11" s="143" t="str">
        <f>IF(SUM(H11:L11)&gt;1,(SUM(H11:L11)/COUNT(H11:L11)),"-")</f>
        <v>-</v>
      </c>
      <c r="S11" s="20" t="s">
        <v>1</v>
      </c>
      <c r="T11" s="2">
        <v>160</v>
      </c>
      <c r="V11" s="138"/>
    </row>
    <row r="12" spans="1:22" ht="20.100000000000001" customHeight="1" x14ac:dyDescent="0.15">
      <c r="A12" s="45">
        <v>2</v>
      </c>
      <c r="B12" s="1"/>
      <c r="C12" s="63"/>
      <c r="D12" s="57"/>
      <c r="E12" s="57"/>
      <c r="F12" s="57"/>
      <c r="G12" s="88"/>
      <c r="H12" s="91" t="str">
        <f t="shared" ref="H12:H17" si="3">IF(C12=0,"-",IF(C12&gt;$H$7,"6"+((C12-$H$7)*(4/($H$8-$H$7))),"1"+(C12*(5/$H$7))))</f>
        <v>-</v>
      </c>
      <c r="I12" s="34" t="str">
        <f t="shared" ref="I12:I45" si="4">IF(D12=0,"-",IF(D12&gt;$I$7,"6"+((D12-$I$7)*(4/($I$8-$I$7))),"1"+(D12*(5/$I$7))))</f>
        <v>-</v>
      </c>
      <c r="J12" s="34" t="str">
        <f t="shared" ref="J12:J45" si="5">IF(E12=0,"-",IF(E12&gt;$J$7,"6"+((E12-$J$7)*(4/($J$8-$J$7))),"1"+(E12*(5/$J$7))))</f>
        <v>-</v>
      </c>
      <c r="K12" s="34" t="str">
        <f t="shared" ref="K12:K45" si="6">IF(F12=0,"-",IF(F12&gt;$K$7,"6"+((F12-$K$7)*(4/($K$8-$K$7))),"1"+(F12*(5/$K$7))))</f>
        <v>-</v>
      </c>
      <c r="L12" s="93" t="str">
        <f t="shared" ref="L12:L45" si="7">IF(G12=0,"-",IF(G12&gt;$L$7,"6"+((G12-$L$7)*(4/($L$8-$L$7))),"1"+(G12*(5/$L$7))))</f>
        <v>-</v>
      </c>
      <c r="M12" s="95" t="str">
        <f>CHOOSE(FREQUENCY({0;1.01;5.43;7.01;8.01},H12),"-","onvol","vol","goed","uitst")</f>
        <v>-</v>
      </c>
      <c r="N12" s="36" t="str">
        <f>CHOOSE(FREQUENCY({0;1.01;5.43;7.01;8.01},I12),"-","onvol","vol","goed","uitst")</f>
        <v>-</v>
      </c>
      <c r="O12" s="36" t="str">
        <f>CHOOSE(FREQUENCY({0;1.01;5.43;7.01;8.01},J12),"-","onvol","vol","goed","uitst")</f>
        <v>-</v>
      </c>
      <c r="P12" s="36" t="str">
        <f>CHOOSE(FREQUENCY({0;1.01;5.43;7.01;8.01},K12),"-","onvol","vol","goed","uitst")</f>
        <v>-</v>
      </c>
      <c r="Q12" s="61" t="str">
        <f>CHOOSE(FREQUENCY({0;1.01;5.43;7.01;8.01},L12),"-","onvol","vol","goed","uitst")</f>
        <v>-</v>
      </c>
      <c r="R12" s="143" t="str">
        <f t="shared" ref="R12:R45" si="8">IF(SUM(H12:L12)&gt;1,(SUM(H12:L12)/COUNT(H12:L12)),"-")</f>
        <v>-</v>
      </c>
      <c r="S12" s="20" t="s">
        <v>2</v>
      </c>
      <c r="T12" s="55">
        <f>T13*T11</f>
        <v>112</v>
      </c>
    </row>
    <row r="13" spans="1:22" ht="20.100000000000001" customHeight="1" x14ac:dyDescent="0.15">
      <c r="A13" s="45">
        <v>3</v>
      </c>
      <c r="B13" s="1"/>
      <c r="C13" s="63"/>
      <c r="D13" s="57"/>
      <c r="E13" s="57"/>
      <c r="F13" s="57"/>
      <c r="G13" s="88"/>
      <c r="H13" s="91" t="str">
        <f t="shared" si="3"/>
        <v>-</v>
      </c>
      <c r="I13" s="34" t="str">
        <f t="shared" si="4"/>
        <v>-</v>
      </c>
      <c r="J13" s="34" t="str">
        <f t="shared" si="5"/>
        <v>-</v>
      </c>
      <c r="K13" s="34" t="str">
        <f t="shared" si="6"/>
        <v>-</v>
      </c>
      <c r="L13" s="93" t="str">
        <f t="shared" si="7"/>
        <v>-</v>
      </c>
      <c r="M13" s="95" t="str">
        <f>CHOOSE(FREQUENCY({0;1.01;5.43;7.01;8.01},H13),"-","onvol","vol","goed","uitst")</f>
        <v>-</v>
      </c>
      <c r="N13" s="36" t="str">
        <f>CHOOSE(FREQUENCY({0;1.01;5.43;7.01;8.01},I13),"-","onvol","vol","goed","uitst")</f>
        <v>-</v>
      </c>
      <c r="O13" s="36" t="str">
        <f>CHOOSE(FREQUENCY({0;1.01;5.43;7.01;8.01},J13),"-","onvol","vol","goed","uitst")</f>
        <v>-</v>
      </c>
      <c r="P13" s="36" t="str">
        <f>CHOOSE(FREQUENCY({0;1.01;5.43;7.01;8.01},K13),"-","onvol","vol","goed","uitst")</f>
        <v>-</v>
      </c>
      <c r="Q13" s="61" t="str">
        <f>CHOOSE(FREQUENCY({0;1.01;5.43;7.01;8.01},L13),"-","onvol","vol","goed","uitst")</f>
        <v>-</v>
      </c>
      <c r="R13" s="143" t="str">
        <f t="shared" si="8"/>
        <v>-</v>
      </c>
      <c r="S13" s="21" t="s">
        <v>15</v>
      </c>
      <c r="T13" s="56">
        <v>0.7</v>
      </c>
      <c r="V13" s="139"/>
    </row>
    <row r="14" spans="1:22" ht="20.100000000000001" customHeight="1" x14ac:dyDescent="0.15">
      <c r="A14" s="45">
        <v>4</v>
      </c>
      <c r="B14" s="1"/>
      <c r="C14" s="63"/>
      <c r="D14" s="57"/>
      <c r="E14" s="57"/>
      <c r="F14" s="57"/>
      <c r="G14" s="88"/>
      <c r="H14" s="91" t="str">
        <f t="shared" si="3"/>
        <v>-</v>
      </c>
      <c r="I14" s="34" t="str">
        <f t="shared" si="4"/>
        <v>-</v>
      </c>
      <c r="J14" s="34" t="str">
        <f t="shared" si="5"/>
        <v>-</v>
      </c>
      <c r="K14" s="34" t="str">
        <f t="shared" si="6"/>
        <v>-</v>
      </c>
      <c r="L14" s="93" t="str">
        <f t="shared" si="7"/>
        <v>-</v>
      </c>
      <c r="M14" s="95" t="str">
        <f>CHOOSE(FREQUENCY({0;1.01;5.43;7.01;8.01},H14),"-","onvol","vol","goed","uitst")</f>
        <v>-</v>
      </c>
      <c r="N14" s="36" t="str">
        <f>CHOOSE(FREQUENCY({0;1.01;5.43;7.01;8.01},I14),"-","onvol","vol","goed","uitst")</f>
        <v>-</v>
      </c>
      <c r="O14" s="36" t="str">
        <f>CHOOSE(FREQUENCY({0;1.01;5.43;7.01;8.01},J14),"-","onvol","vol","goed","uitst")</f>
        <v>-</v>
      </c>
      <c r="P14" s="36" t="str">
        <f>CHOOSE(FREQUENCY({0;1.01;5.43;7.01;8.01},K14),"-","onvol","vol","goed","uitst")</f>
        <v>-</v>
      </c>
      <c r="Q14" s="61" t="str">
        <f>CHOOSE(FREQUENCY({0;1.01;5.43;7.01;8.01},L14),"-","onvol","vol","goed","uitst")</f>
        <v>-</v>
      </c>
      <c r="R14" s="143" t="str">
        <f t="shared" si="8"/>
        <v>-</v>
      </c>
      <c r="S14" s="15"/>
      <c r="T14" s="22"/>
    </row>
    <row r="15" spans="1:22" ht="20.100000000000001" customHeight="1" x14ac:dyDescent="0.15">
      <c r="A15" s="45">
        <v>5</v>
      </c>
      <c r="B15" s="1"/>
      <c r="C15" s="63"/>
      <c r="D15" s="57"/>
      <c r="E15" s="57"/>
      <c r="F15" s="57"/>
      <c r="G15" s="88"/>
      <c r="H15" s="91" t="str">
        <f t="shared" si="3"/>
        <v>-</v>
      </c>
      <c r="I15" s="34" t="str">
        <f t="shared" si="4"/>
        <v>-</v>
      </c>
      <c r="J15" s="34" t="str">
        <f t="shared" si="5"/>
        <v>-</v>
      </c>
      <c r="K15" s="34" t="str">
        <f t="shared" si="6"/>
        <v>-</v>
      </c>
      <c r="L15" s="93" t="str">
        <f t="shared" si="7"/>
        <v>-</v>
      </c>
      <c r="M15" s="95" t="str">
        <f>CHOOSE(FREQUENCY({0;1.01;5.43;7.01;8.01},H15),"-","onvol","vol","goed","uitst")</f>
        <v>-</v>
      </c>
      <c r="N15" s="36" t="str">
        <f>CHOOSE(FREQUENCY({0;1.01;5.43;7.01;8.01},I15),"-","onvol","vol","goed","uitst")</f>
        <v>-</v>
      </c>
      <c r="O15" s="36" t="str">
        <f>CHOOSE(FREQUENCY({0;1.01;5.43;7.01;8.01},J15),"-","onvol","vol","goed","uitst")</f>
        <v>-</v>
      </c>
      <c r="P15" s="36" t="str">
        <f>CHOOSE(FREQUENCY({0;1.01;5.43;7.01;8.01},K15),"-","onvol","vol","goed","uitst")</f>
        <v>-</v>
      </c>
      <c r="Q15" s="61" t="str">
        <f>CHOOSE(FREQUENCY({0;1.01;5.43;7.01;8.01},L15),"-","onvol","vol","goed","uitst")</f>
        <v>-</v>
      </c>
      <c r="R15" s="143" t="str">
        <f t="shared" si="8"/>
        <v>-</v>
      </c>
      <c r="S15" s="15"/>
      <c r="T15" s="22"/>
      <c r="V15" s="138"/>
    </row>
    <row r="16" spans="1:22" ht="20.100000000000001" customHeight="1" x14ac:dyDescent="0.15">
      <c r="A16" s="45">
        <v>6</v>
      </c>
      <c r="B16" s="1"/>
      <c r="C16" s="63"/>
      <c r="D16" s="57"/>
      <c r="E16" s="57"/>
      <c r="F16" s="57"/>
      <c r="G16" s="88"/>
      <c r="H16" s="91" t="str">
        <f t="shared" si="3"/>
        <v>-</v>
      </c>
      <c r="I16" s="34" t="str">
        <f t="shared" si="4"/>
        <v>-</v>
      </c>
      <c r="J16" s="34" t="str">
        <f t="shared" si="5"/>
        <v>-</v>
      </c>
      <c r="K16" s="34" t="str">
        <f t="shared" si="6"/>
        <v>-</v>
      </c>
      <c r="L16" s="93" t="str">
        <f t="shared" si="7"/>
        <v>-</v>
      </c>
      <c r="M16" s="95" t="str">
        <f>CHOOSE(FREQUENCY({0;1.01;5.43;7.01;8.01},H16),"-","onvol","vol","goed","uitst")</f>
        <v>-</v>
      </c>
      <c r="N16" s="36" t="str">
        <f>CHOOSE(FREQUENCY({0;1.01;5.43;7.01;8.01},I16),"-","onvol","vol","goed","uitst")</f>
        <v>-</v>
      </c>
      <c r="O16" s="36" t="str">
        <f>CHOOSE(FREQUENCY({0;1.01;5.43;7.01;8.01},J16),"-","onvol","vol","goed","uitst")</f>
        <v>-</v>
      </c>
      <c r="P16" s="36" t="str">
        <f>CHOOSE(FREQUENCY({0;1.01;5.43;7.01;8.01},K16),"-","onvol","vol","goed","uitst")</f>
        <v>-</v>
      </c>
      <c r="Q16" s="61" t="str">
        <f>CHOOSE(FREQUENCY({0;1.01;5.43;7.01;8.01},L16),"-","onvol","vol","goed","uitst")</f>
        <v>-</v>
      </c>
      <c r="R16" s="143" t="str">
        <f t="shared" si="8"/>
        <v>-</v>
      </c>
      <c r="S16" s="15"/>
      <c r="T16" s="22"/>
    </row>
    <row r="17" spans="1:20" ht="20.100000000000001" customHeight="1" x14ac:dyDescent="0.15">
      <c r="A17" s="45">
        <v>7</v>
      </c>
      <c r="B17" s="1"/>
      <c r="C17" s="63"/>
      <c r="D17" s="57"/>
      <c r="E17" s="57"/>
      <c r="F17" s="57"/>
      <c r="G17" s="88"/>
      <c r="H17" s="91" t="str">
        <f t="shared" si="3"/>
        <v>-</v>
      </c>
      <c r="I17" s="34" t="str">
        <f t="shared" si="4"/>
        <v>-</v>
      </c>
      <c r="J17" s="34" t="str">
        <f t="shared" si="5"/>
        <v>-</v>
      </c>
      <c r="K17" s="34" t="str">
        <f t="shared" si="6"/>
        <v>-</v>
      </c>
      <c r="L17" s="93" t="str">
        <f t="shared" si="7"/>
        <v>-</v>
      </c>
      <c r="M17" s="95" t="str">
        <f>CHOOSE(FREQUENCY({0;1.01;5.43;7.01;8.01},H17),"-","onvol","vol","goed","uitst")</f>
        <v>-</v>
      </c>
      <c r="N17" s="36" t="str">
        <f>CHOOSE(FREQUENCY({0;1.01;5.43;7.01;8.01},I17),"-","onvol","vol","goed","uitst")</f>
        <v>-</v>
      </c>
      <c r="O17" s="36" t="str">
        <f>CHOOSE(FREQUENCY({0;1.01;5.43;7.01;8.01},J17),"-","onvol","vol","goed","uitst")</f>
        <v>-</v>
      </c>
      <c r="P17" s="36" t="str">
        <f>CHOOSE(FREQUENCY({0;1.01;5.43;7.01;8.01},K17),"-","onvol","vol","goed","uitst")</f>
        <v>-</v>
      </c>
      <c r="Q17" s="61" t="str">
        <f>CHOOSE(FREQUENCY({0;1.01;5.43;7.01;8.01},L17),"-","onvol","vol","goed","uitst")</f>
        <v>-</v>
      </c>
      <c r="R17" s="143" t="str">
        <f t="shared" si="8"/>
        <v>-</v>
      </c>
      <c r="S17" s="15"/>
      <c r="T17" s="22"/>
    </row>
    <row r="18" spans="1:20" ht="20.100000000000001" customHeight="1" x14ac:dyDescent="0.15">
      <c r="A18" s="45">
        <v>8</v>
      </c>
      <c r="B18" s="1"/>
      <c r="C18" s="63"/>
      <c r="D18" s="57"/>
      <c r="E18" s="57"/>
      <c r="F18" s="57"/>
      <c r="G18" s="88"/>
      <c r="H18" s="91" t="str">
        <f t="shared" ref="H18:H20" si="9">IF(C18=0,"-",IF(C18&gt;$H$7,"6"+((C18-$H$7)*(4/($H$8-$H$7))),"1"+(C18*(5/$H$7))))</f>
        <v>-</v>
      </c>
      <c r="I18" s="34" t="str">
        <f t="shared" si="4"/>
        <v>-</v>
      </c>
      <c r="J18" s="34" t="str">
        <f t="shared" si="5"/>
        <v>-</v>
      </c>
      <c r="K18" s="34" t="str">
        <f t="shared" si="6"/>
        <v>-</v>
      </c>
      <c r="L18" s="93" t="str">
        <f t="shared" si="7"/>
        <v>-</v>
      </c>
      <c r="M18" s="95" t="str">
        <f>CHOOSE(FREQUENCY({0;1.01;5.43;7.01;8.01},H18),"-","onvol","vol","goed","uitst")</f>
        <v>-</v>
      </c>
      <c r="N18" s="36" t="str">
        <f>CHOOSE(FREQUENCY({0;1.01;5.43;7.01;8.01},I18),"-","onvol","vol","goed","uitst")</f>
        <v>-</v>
      </c>
      <c r="O18" s="36" t="str">
        <f>CHOOSE(FREQUENCY({0;1.01;5.43;7.01;8.01},J18),"-","onvol","vol","goed","uitst")</f>
        <v>-</v>
      </c>
      <c r="P18" s="36" t="str">
        <f>CHOOSE(FREQUENCY({0;1.01;5.43;7.01;8.01},K18),"-","onvol","vol","goed","uitst")</f>
        <v>-</v>
      </c>
      <c r="Q18" s="61" t="str">
        <f>CHOOSE(FREQUENCY({0;1.01;5.43;7.01;8.01},L18),"-","onvol","vol","goed","uitst")</f>
        <v>-</v>
      </c>
      <c r="R18" s="143" t="str">
        <f t="shared" si="8"/>
        <v>-</v>
      </c>
      <c r="S18" s="15"/>
      <c r="T18" s="22"/>
    </row>
    <row r="19" spans="1:20" ht="20.100000000000001" customHeight="1" x14ac:dyDescent="0.15">
      <c r="A19" s="45">
        <v>9</v>
      </c>
      <c r="B19" s="1"/>
      <c r="C19" s="63"/>
      <c r="D19" s="57"/>
      <c r="E19" s="57"/>
      <c r="F19" s="57"/>
      <c r="G19" s="88"/>
      <c r="H19" s="91" t="str">
        <f t="shared" si="9"/>
        <v>-</v>
      </c>
      <c r="I19" s="34" t="str">
        <f t="shared" si="4"/>
        <v>-</v>
      </c>
      <c r="J19" s="34" t="str">
        <f t="shared" si="5"/>
        <v>-</v>
      </c>
      <c r="K19" s="34" t="str">
        <f t="shared" si="6"/>
        <v>-</v>
      </c>
      <c r="L19" s="93" t="str">
        <f t="shared" si="7"/>
        <v>-</v>
      </c>
      <c r="M19" s="95" t="str">
        <f>CHOOSE(FREQUENCY({0;1.01;5.43;7.01;8.01},H19),"-","onvol","vol","goed","uitst")</f>
        <v>-</v>
      </c>
      <c r="N19" s="36" t="str">
        <f>CHOOSE(FREQUENCY({0;1.01;5.43;7.01;8.01},I19),"-","onvol","vol","goed","uitst")</f>
        <v>-</v>
      </c>
      <c r="O19" s="36" t="str">
        <f>CHOOSE(FREQUENCY({0;1.01;5.43;7.01;8.01},J19),"-","onvol","vol","goed","uitst")</f>
        <v>-</v>
      </c>
      <c r="P19" s="36" t="str">
        <f>CHOOSE(FREQUENCY({0;1.01;5.43;7.01;8.01},K19),"-","onvol","vol","goed","uitst")</f>
        <v>-</v>
      </c>
      <c r="Q19" s="61" t="str">
        <f>CHOOSE(FREQUENCY({0;1.01;5.43;7.01;8.01},L19),"-","onvol","vol","goed","uitst")</f>
        <v>-</v>
      </c>
      <c r="R19" s="143" t="str">
        <f t="shared" si="8"/>
        <v>-</v>
      </c>
      <c r="S19" s="15"/>
      <c r="T19" s="22"/>
    </row>
    <row r="20" spans="1:20" ht="20.100000000000001" customHeight="1" x14ac:dyDescent="0.15">
      <c r="A20" s="45">
        <v>10</v>
      </c>
      <c r="B20" s="1"/>
      <c r="C20" s="63"/>
      <c r="D20" s="57"/>
      <c r="E20" s="57"/>
      <c r="F20" s="57"/>
      <c r="G20" s="88"/>
      <c r="H20" s="91" t="str">
        <f t="shared" si="9"/>
        <v>-</v>
      </c>
      <c r="I20" s="34" t="str">
        <f t="shared" si="4"/>
        <v>-</v>
      </c>
      <c r="J20" s="34" t="str">
        <f t="shared" si="5"/>
        <v>-</v>
      </c>
      <c r="K20" s="34" t="str">
        <f t="shared" si="6"/>
        <v>-</v>
      </c>
      <c r="L20" s="93" t="str">
        <f t="shared" si="7"/>
        <v>-</v>
      </c>
      <c r="M20" s="95" t="str">
        <f>CHOOSE(FREQUENCY({0;1.01;5.43;7.01;8.01},H20),"-","onvol","vol","goed","uitst")</f>
        <v>-</v>
      </c>
      <c r="N20" s="36" t="str">
        <f>CHOOSE(FREQUENCY({0;1.01;5.43;7.01;8.01},I20),"-","onvol","vol","goed","uitst")</f>
        <v>-</v>
      </c>
      <c r="O20" s="36" t="str">
        <f>CHOOSE(FREQUENCY({0;1.01;5.43;7.01;8.01},J20),"-","onvol","vol","goed","uitst")</f>
        <v>-</v>
      </c>
      <c r="P20" s="36" t="str">
        <f>CHOOSE(FREQUENCY({0;1.01;5.43;7.01;8.01},K20),"-","onvol","vol","goed","uitst")</f>
        <v>-</v>
      </c>
      <c r="Q20" s="61" t="str">
        <f>CHOOSE(FREQUENCY({0;1.01;5.43;7.01;8.01},L20),"-","onvol","vol","goed","uitst")</f>
        <v>-</v>
      </c>
      <c r="R20" s="143" t="str">
        <f t="shared" si="8"/>
        <v>-</v>
      </c>
      <c r="S20" s="15"/>
      <c r="T20" s="22"/>
    </row>
    <row r="21" spans="1:20" ht="20.100000000000001" customHeight="1" x14ac:dyDescent="0.15">
      <c r="A21" s="45">
        <v>11</v>
      </c>
      <c r="B21" s="1"/>
      <c r="C21" s="63"/>
      <c r="D21" s="57"/>
      <c r="E21" s="57"/>
      <c r="F21" s="57"/>
      <c r="G21" s="88"/>
      <c r="H21" s="91" t="str">
        <f t="shared" ref="H21:H29" si="10">IF(C21=0,"-",IF(C21&gt;$H$7,"6"+((C21-$H$7)*(4/($H$8-$H$7))),"1"+(C21*(5/$H$7))))</f>
        <v>-</v>
      </c>
      <c r="I21" s="34" t="str">
        <f t="shared" si="4"/>
        <v>-</v>
      </c>
      <c r="J21" s="34" t="str">
        <f t="shared" si="5"/>
        <v>-</v>
      </c>
      <c r="K21" s="34" t="str">
        <f t="shared" si="6"/>
        <v>-</v>
      </c>
      <c r="L21" s="93" t="str">
        <f t="shared" si="7"/>
        <v>-</v>
      </c>
      <c r="M21" s="95" t="str">
        <f>CHOOSE(FREQUENCY({0;1.01;5.43;7.01;8.01},H21),"-","onvol","vol","goed","uitst")</f>
        <v>-</v>
      </c>
      <c r="N21" s="36" t="str">
        <f>CHOOSE(FREQUENCY({0;1.01;5.43;7.01;8.01},I21),"-","onvol","vol","goed","uitst")</f>
        <v>-</v>
      </c>
      <c r="O21" s="36" t="str">
        <f>CHOOSE(FREQUENCY({0;1.01;5.43;7.01;8.01},J21),"-","onvol","vol","goed","uitst")</f>
        <v>-</v>
      </c>
      <c r="P21" s="36" t="str">
        <f>CHOOSE(FREQUENCY({0;1.01;5.43;7.01;8.01},K21),"-","onvol","vol","goed","uitst")</f>
        <v>-</v>
      </c>
      <c r="Q21" s="61" t="str">
        <f>CHOOSE(FREQUENCY({0;1.01;5.43;7.01;8.01},L21),"-","onvol","vol","goed","uitst")</f>
        <v>-</v>
      </c>
      <c r="R21" s="143" t="str">
        <f t="shared" si="8"/>
        <v>-</v>
      </c>
      <c r="S21" s="15"/>
      <c r="T21" s="22"/>
    </row>
    <row r="22" spans="1:20" ht="20.100000000000001" customHeight="1" x14ac:dyDescent="0.15">
      <c r="A22" s="45">
        <v>12</v>
      </c>
      <c r="B22" s="1"/>
      <c r="C22" s="63"/>
      <c r="D22" s="57"/>
      <c r="E22" s="57"/>
      <c r="F22" s="57"/>
      <c r="G22" s="88"/>
      <c r="H22" s="91" t="str">
        <f t="shared" si="10"/>
        <v>-</v>
      </c>
      <c r="I22" s="34" t="str">
        <f t="shared" si="4"/>
        <v>-</v>
      </c>
      <c r="J22" s="34" t="str">
        <f t="shared" si="5"/>
        <v>-</v>
      </c>
      <c r="K22" s="34" t="str">
        <f t="shared" si="6"/>
        <v>-</v>
      </c>
      <c r="L22" s="93" t="str">
        <f t="shared" si="7"/>
        <v>-</v>
      </c>
      <c r="M22" s="95" t="str">
        <f>CHOOSE(FREQUENCY({0;1.01;5.43;7.01;8.01},H22),"-","onvol","vol","goed","uitst")</f>
        <v>-</v>
      </c>
      <c r="N22" s="36" t="str">
        <f>CHOOSE(FREQUENCY({0;1.01;5.43;7.01;8.01},I22),"-","onvol","vol","goed","uitst")</f>
        <v>-</v>
      </c>
      <c r="O22" s="36" t="str">
        <f>CHOOSE(FREQUENCY({0;1.01;5.43;7.01;8.01},J22),"-","onvol","vol","goed","uitst")</f>
        <v>-</v>
      </c>
      <c r="P22" s="36" t="str">
        <f>CHOOSE(FREQUENCY({0;1.01;5.43;7.01;8.01},K22),"-","onvol","vol","goed","uitst")</f>
        <v>-</v>
      </c>
      <c r="Q22" s="61" t="str">
        <f>CHOOSE(FREQUENCY({0;1.01;5.43;7.01;8.01},L22),"-","onvol","vol","goed","uitst")</f>
        <v>-</v>
      </c>
      <c r="R22" s="143" t="str">
        <f t="shared" si="8"/>
        <v>-</v>
      </c>
      <c r="S22" s="15"/>
      <c r="T22" s="22"/>
    </row>
    <row r="23" spans="1:20" ht="20.100000000000001" customHeight="1" x14ac:dyDescent="0.15">
      <c r="A23" s="45">
        <v>13</v>
      </c>
      <c r="B23" s="1"/>
      <c r="C23" s="63"/>
      <c r="D23" s="57"/>
      <c r="E23" s="57"/>
      <c r="F23" s="57"/>
      <c r="G23" s="88"/>
      <c r="H23" s="91" t="str">
        <f t="shared" si="10"/>
        <v>-</v>
      </c>
      <c r="I23" s="34" t="str">
        <f t="shared" si="4"/>
        <v>-</v>
      </c>
      <c r="J23" s="34" t="str">
        <f t="shared" si="5"/>
        <v>-</v>
      </c>
      <c r="K23" s="34" t="str">
        <f t="shared" si="6"/>
        <v>-</v>
      </c>
      <c r="L23" s="93" t="str">
        <f t="shared" si="7"/>
        <v>-</v>
      </c>
      <c r="M23" s="95" t="str">
        <f>CHOOSE(FREQUENCY({0;1.01;5.43;7.01;8.01},H23),"-","onvol","vol","goed","uitst")</f>
        <v>-</v>
      </c>
      <c r="N23" s="36" t="str">
        <f>CHOOSE(FREQUENCY({0;1.01;5.43;7.01;8.01},I23),"-","onvol","vol","goed","uitst")</f>
        <v>-</v>
      </c>
      <c r="O23" s="36" t="str">
        <f>CHOOSE(FREQUENCY({0;1.01;5.43;7.01;8.01},J23),"-","onvol","vol","goed","uitst")</f>
        <v>-</v>
      </c>
      <c r="P23" s="36" t="str">
        <f>CHOOSE(FREQUENCY({0;1.01;5.43;7.01;8.01},K23),"-","onvol","vol","goed","uitst")</f>
        <v>-</v>
      </c>
      <c r="Q23" s="61" t="str">
        <f>CHOOSE(FREQUENCY({0;1.01;5.43;7.01;8.01},L23),"-","onvol","vol","goed","uitst")</f>
        <v>-</v>
      </c>
      <c r="R23" s="143" t="str">
        <f t="shared" si="8"/>
        <v>-</v>
      </c>
      <c r="S23" s="15"/>
      <c r="T23" s="22"/>
    </row>
    <row r="24" spans="1:20" ht="20.100000000000001" customHeight="1" x14ac:dyDescent="0.15">
      <c r="A24" s="45">
        <v>14</v>
      </c>
      <c r="B24" s="1"/>
      <c r="C24" s="63"/>
      <c r="D24" s="57"/>
      <c r="E24" s="57"/>
      <c r="F24" s="57"/>
      <c r="G24" s="88"/>
      <c r="H24" s="91" t="str">
        <f t="shared" si="10"/>
        <v>-</v>
      </c>
      <c r="I24" s="34" t="str">
        <f t="shared" si="4"/>
        <v>-</v>
      </c>
      <c r="J24" s="34" t="str">
        <f t="shared" si="5"/>
        <v>-</v>
      </c>
      <c r="K24" s="34" t="str">
        <f t="shared" si="6"/>
        <v>-</v>
      </c>
      <c r="L24" s="93" t="str">
        <f t="shared" si="7"/>
        <v>-</v>
      </c>
      <c r="M24" s="95" t="str">
        <f>CHOOSE(FREQUENCY({0;1.01;5.43;7.01;8.01},H24),"-","onvol","vol","goed","uitst")</f>
        <v>-</v>
      </c>
      <c r="N24" s="36" t="str">
        <f>CHOOSE(FREQUENCY({0;1.01;5.43;7.01;8.01},I24),"-","onvol","vol","goed","uitst")</f>
        <v>-</v>
      </c>
      <c r="O24" s="36" t="str">
        <f>CHOOSE(FREQUENCY({0;1.01;5.43;7.01;8.01},J24),"-","onvol","vol","goed","uitst")</f>
        <v>-</v>
      </c>
      <c r="P24" s="36" t="str">
        <f>CHOOSE(FREQUENCY({0;1.01;5.43;7.01;8.01},K24),"-","onvol","vol","goed","uitst")</f>
        <v>-</v>
      </c>
      <c r="Q24" s="61" t="str">
        <f>CHOOSE(FREQUENCY({0;1.01;5.43;7.01;8.01},L24),"-","onvol","vol","goed","uitst")</f>
        <v>-</v>
      </c>
      <c r="R24" s="143" t="str">
        <f t="shared" si="8"/>
        <v>-</v>
      </c>
      <c r="S24" s="15"/>
      <c r="T24" s="22"/>
    </row>
    <row r="25" spans="1:20" ht="20.100000000000001" customHeight="1" x14ac:dyDescent="0.15">
      <c r="A25" s="45">
        <v>15</v>
      </c>
      <c r="B25" s="1"/>
      <c r="C25" s="63"/>
      <c r="D25" s="57"/>
      <c r="E25" s="57"/>
      <c r="F25" s="57"/>
      <c r="G25" s="88"/>
      <c r="H25" s="91" t="str">
        <f t="shared" si="10"/>
        <v>-</v>
      </c>
      <c r="I25" s="34" t="str">
        <f t="shared" si="4"/>
        <v>-</v>
      </c>
      <c r="J25" s="34" t="str">
        <f t="shared" si="5"/>
        <v>-</v>
      </c>
      <c r="K25" s="34" t="str">
        <f t="shared" si="6"/>
        <v>-</v>
      </c>
      <c r="L25" s="93" t="str">
        <f t="shared" si="7"/>
        <v>-</v>
      </c>
      <c r="M25" s="95" t="str">
        <f>CHOOSE(FREQUENCY({0;1.01;5.43;7.01;8.01},H25),"-","onvol","vol","goed","uitst")</f>
        <v>-</v>
      </c>
      <c r="N25" s="36" t="str">
        <f>CHOOSE(FREQUENCY({0;1.01;5.43;7.01;8.01},I25),"-","onvol","vol","goed","uitst")</f>
        <v>-</v>
      </c>
      <c r="O25" s="36" t="str">
        <f>CHOOSE(FREQUENCY({0;1.01;5.43;7.01;8.01},J25),"-","onvol","vol","goed","uitst")</f>
        <v>-</v>
      </c>
      <c r="P25" s="36" t="str">
        <f>CHOOSE(FREQUENCY({0;1.01;5.43;7.01;8.01},K25),"-","onvol","vol","goed","uitst")</f>
        <v>-</v>
      </c>
      <c r="Q25" s="61" t="str">
        <f>CHOOSE(FREQUENCY({0;1.01;5.43;7.01;8.01},L25),"-","onvol","vol","goed","uitst")</f>
        <v>-</v>
      </c>
      <c r="R25" s="143" t="str">
        <f t="shared" si="8"/>
        <v>-</v>
      </c>
      <c r="S25" s="15"/>
      <c r="T25" s="22"/>
    </row>
    <row r="26" spans="1:20" ht="20.100000000000001" customHeight="1" x14ac:dyDescent="0.15">
      <c r="A26" s="45">
        <v>16</v>
      </c>
      <c r="B26" s="1"/>
      <c r="C26" s="63"/>
      <c r="D26" s="57"/>
      <c r="E26" s="57"/>
      <c r="F26" s="57"/>
      <c r="G26" s="88"/>
      <c r="H26" s="91" t="str">
        <f t="shared" si="10"/>
        <v>-</v>
      </c>
      <c r="I26" s="34" t="str">
        <f>IF(D26=0,"-",IF(D26&gt;$I$7,"6"+((D26-$I$7)*(4/($I$8-$I$7))),"1"+(D26*(5/$I$7))))</f>
        <v>-</v>
      </c>
      <c r="J26" s="34" t="str">
        <f t="shared" si="5"/>
        <v>-</v>
      </c>
      <c r="K26" s="34" t="str">
        <f t="shared" si="6"/>
        <v>-</v>
      </c>
      <c r="L26" s="93" t="str">
        <f t="shared" si="7"/>
        <v>-</v>
      </c>
      <c r="M26" s="95" t="str">
        <f>CHOOSE(FREQUENCY({0;1.01;5.43;7.01;8.01},H26),"-","onvol","vol","goed","uitst")</f>
        <v>-</v>
      </c>
      <c r="N26" s="36" t="str">
        <f>CHOOSE(FREQUENCY({0;1.01;5.43;7.01;8.01},I26),"-","onvol","vol","goed","uitst")</f>
        <v>-</v>
      </c>
      <c r="O26" s="36" t="str">
        <f>CHOOSE(FREQUENCY({0;1.01;5.43;7.01;8.01},J26),"-","onvol","vol","goed","uitst")</f>
        <v>-</v>
      </c>
      <c r="P26" s="36" t="str">
        <f>CHOOSE(FREQUENCY({0;1.01;5.43;7.01;8.01},K26),"-","onvol","vol","goed","uitst")</f>
        <v>-</v>
      </c>
      <c r="Q26" s="61" t="str">
        <f>CHOOSE(FREQUENCY({0;1.01;5.43;7.01;8.01},L26),"-","onvol","vol","goed","uitst")</f>
        <v>-</v>
      </c>
      <c r="R26" s="143" t="str">
        <f t="shared" si="8"/>
        <v>-</v>
      </c>
      <c r="S26" s="15"/>
      <c r="T26" s="39"/>
    </row>
    <row r="27" spans="1:20" ht="20.100000000000001" customHeight="1" x14ac:dyDescent="0.15">
      <c r="A27" s="45">
        <v>17</v>
      </c>
      <c r="B27" s="1"/>
      <c r="C27" s="63"/>
      <c r="D27" s="57"/>
      <c r="E27" s="57"/>
      <c r="F27" s="57"/>
      <c r="G27" s="88"/>
      <c r="H27" s="91" t="str">
        <f t="shared" si="10"/>
        <v>-</v>
      </c>
      <c r="I27" s="34" t="str">
        <f t="shared" si="4"/>
        <v>-</v>
      </c>
      <c r="J27" s="34" t="str">
        <f t="shared" si="5"/>
        <v>-</v>
      </c>
      <c r="K27" s="34" t="str">
        <f t="shared" si="6"/>
        <v>-</v>
      </c>
      <c r="L27" s="93" t="str">
        <f t="shared" si="7"/>
        <v>-</v>
      </c>
      <c r="M27" s="95" t="str">
        <f>CHOOSE(FREQUENCY({0;1.01;5.43;7.01;8.01},H27),"-","onvol","vol","goed","uitst")</f>
        <v>-</v>
      </c>
      <c r="N27" s="36" t="str">
        <f>CHOOSE(FREQUENCY({0;1.01;5.43;7.01;8.01},I27),"-","onvol","vol","goed","uitst")</f>
        <v>-</v>
      </c>
      <c r="O27" s="36" t="str">
        <f>CHOOSE(FREQUENCY({0;1.01;5.43;7.01;8.01},J27),"-","onvol","vol","goed","uitst")</f>
        <v>-</v>
      </c>
      <c r="P27" s="36" t="str">
        <f>CHOOSE(FREQUENCY({0;1.01;5.43;7.01;8.01},K27),"-","onvol","vol","goed","uitst")</f>
        <v>-</v>
      </c>
      <c r="Q27" s="61" t="str">
        <f>CHOOSE(FREQUENCY({0;1.01;5.43;7.01;8.01},L27),"-","onvol","vol","goed","uitst")</f>
        <v>-</v>
      </c>
      <c r="R27" s="143" t="str">
        <f t="shared" si="8"/>
        <v>-</v>
      </c>
      <c r="S27" s="15"/>
      <c r="T27" s="22"/>
    </row>
    <row r="28" spans="1:20" ht="20.100000000000001" customHeight="1" x14ac:dyDescent="0.15">
      <c r="A28" s="45">
        <v>18</v>
      </c>
      <c r="B28" s="1"/>
      <c r="C28" s="63"/>
      <c r="D28" s="57"/>
      <c r="E28" s="57"/>
      <c r="F28" s="57"/>
      <c r="G28" s="88"/>
      <c r="H28" s="91" t="str">
        <f t="shared" si="10"/>
        <v>-</v>
      </c>
      <c r="I28" s="34" t="str">
        <f t="shared" si="4"/>
        <v>-</v>
      </c>
      <c r="J28" s="34" t="str">
        <f t="shared" si="5"/>
        <v>-</v>
      </c>
      <c r="K28" s="34" t="str">
        <f t="shared" si="6"/>
        <v>-</v>
      </c>
      <c r="L28" s="93" t="str">
        <f t="shared" si="7"/>
        <v>-</v>
      </c>
      <c r="M28" s="95" t="str">
        <f>CHOOSE(FREQUENCY({0;1.01;5.43;7.01;8.01},H28),"-","onvol","vol","goed","uitst")</f>
        <v>-</v>
      </c>
      <c r="N28" s="36" t="str">
        <f>CHOOSE(FREQUENCY({0;1.01;5.43;7.01;8.01},I28),"-","onvol","vol","goed","uitst")</f>
        <v>-</v>
      </c>
      <c r="O28" s="36" t="str">
        <f>CHOOSE(FREQUENCY({0;1.01;5.43;7.01;8.01},J28),"-","onvol","vol","goed","uitst")</f>
        <v>-</v>
      </c>
      <c r="P28" s="36" t="str">
        <f>CHOOSE(FREQUENCY({0;1.01;5.43;7.01;8.01},K28),"-","onvol","vol","goed","uitst")</f>
        <v>-</v>
      </c>
      <c r="Q28" s="61" t="str">
        <f>CHOOSE(FREQUENCY({0;1.01;5.43;7.01;8.01},L28),"-","onvol","vol","goed","uitst")</f>
        <v>-</v>
      </c>
      <c r="R28" s="143" t="str">
        <f t="shared" si="8"/>
        <v>-</v>
      </c>
      <c r="S28" s="15"/>
      <c r="T28" s="22"/>
    </row>
    <row r="29" spans="1:20" ht="20.100000000000001" customHeight="1" x14ac:dyDescent="0.15">
      <c r="A29" s="45">
        <v>19</v>
      </c>
      <c r="B29" s="1"/>
      <c r="C29" s="63"/>
      <c r="D29" s="57"/>
      <c r="E29" s="57"/>
      <c r="F29" s="57"/>
      <c r="G29" s="88"/>
      <c r="H29" s="91" t="str">
        <f t="shared" si="10"/>
        <v>-</v>
      </c>
      <c r="I29" s="34" t="str">
        <f t="shared" si="4"/>
        <v>-</v>
      </c>
      <c r="J29" s="34" t="str">
        <f>IF(E29=0,"-",IF(E29&gt;$J$7,"6"+((E29-$J$7)*(4/($J$8-$J$7))),"1"+(E29*(5/$J$7))))</f>
        <v>-</v>
      </c>
      <c r="K29" s="34" t="str">
        <f t="shared" si="6"/>
        <v>-</v>
      </c>
      <c r="L29" s="93" t="str">
        <f t="shared" si="7"/>
        <v>-</v>
      </c>
      <c r="M29" s="95" t="str">
        <f>CHOOSE(FREQUENCY({0;1.01;5.43;7.01;8.01},H29),"-","onvol","vol","goed","uitst")</f>
        <v>-</v>
      </c>
      <c r="N29" s="36" t="str">
        <f>CHOOSE(FREQUENCY({0;1.01;5.43;7.01;8.01},I29),"-","onvol","vol","goed","uitst")</f>
        <v>-</v>
      </c>
      <c r="O29" s="36" t="str">
        <f>CHOOSE(FREQUENCY({0;1.01;5.43;7.01;8.01},J29),"-","onvol","vol","goed","uitst")</f>
        <v>-</v>
      </c>
      <c r="P29" s="36" t="str">
        <f>CHOOSE(FREQUENCY({0;1.01;5.43;7.01;8.01},K29),"-","onvol","vol","goed","uitst")</f>
        <v>-</v>
      </c>
      <c r="Q29" s="61" t="str">
        <f>CHOOSE(FREQUENCY({0;1.01;5.43;7.01;8.01},L29),"-","onvol","vol","goed","uitst")</f>
        <v>-</v>
      </c>
      <c r="R29" s="143" t="str">
        <f t="shared" si="8"/>
        <v>-</v>
      </c>
      <c r="S29" s="15"/>
      <c r="T29" s="22"/>
    </row>
    <row r="30" spans="1:20" ht="20.100000000000001" customHeight="1" x14ac:dyDescent="0.15">
      <c r="A30" s="45">
        <v>20</v>
      </c>
      <c r="B30" s="1"/>
      <c r="C30" s="63"/>
      <c r="D30" s="57"/>
      <c r="E30" s="57"/>
      <c r="F30" s="57"/>
      <c r="G30" s="88"/>
      <c r="H30" s="91" t="str">
        <f>IF(C30=0,"-",IF(C30&gt;$H$7,"6"+((C30-$H$7)*(4/($H$8-$H$7))),"1"+(C30*(5/$H$7))))</f>
        <v>-</v>
      </c>
      <c r="I30" s="34" t="str">
        <f t="shared" si="4"/>
        <v>-</v>
      </c>
      <c r="J30" s="34" t="str">
        <f t="shared" si="5"/>
        <v>-</v>
      </c>
      <c r="K30" s="34" t="str">
        <f t="shared" si="6"/>
        <v>-</v>
      </c>
      <c r="L30" s="93" t="str">
        <f t="shared" si="7"/>
        <v>-</v>
      </c>
      <c r="M30" s="95" t="str">
        <f>CHOOSE(FREQUENCY({0;1.01;5.43;7.01;8.01},H30),"-","onvol","vol","goed","uitst")</f>
        <v>-</v>
      </c>
      <c r="N30" s="36" t="str">
        <f>CHOOSE(FREQUENCY({0;1.01;5.43;7.01;8.01},I30),"-","onvol","vol","goed","uitst")</f>
        <v>-</v>
      </c>
      <c r="O30" s="36" t="str">
        <f>CHOOSE(FREQUENCY({0;1.01;5.43;7.01;8.01},J30),"-","onvol","vol","goed","uitst")</f>
        <v>-</v>
      </c>
      <c r="P30" s="36" t="str">
        <f>CHOOSE(FREQUENCY({0;1.01;5.43;7.01;8.01},K30),"-","onvol","vol","goed","uitst")</f>
        <v>-</v>
      </c>
      <c r="Q30" s="61" t="str">
        <f>CHOOSE(FREQUENCY({0;1.01;5.43;7.01;8.01},L30),"-","onvol","vol","goed","uitst")</f>
        <v>-</v>
      </c>
      <c r="R30" s="143" t="str">
        <f t="shared" si="8"/>
        <v>-</v>
      </c>
      <c r="S30" s="15"/>
      <c r="T30" s="22"/>
    </row>
    <row r="31" spans="1:20" ht="20.100000000000001" customHeight="1" x14ac:dyDescent="0.15">
      <c r="A31" s="45">
        <v>21</v>
      </c>
      <c r="B31" s="1"/>
      <c r="C31" s="63"/>
      <c r="D31" s="57"/>
      <c r="E31" s="57"/>
      <c r="F31" s="57"/>
      <c r="G31" s="88"/>
      <c r="H31" s="91" t="str">
        <f t="shared" ref="H31:H40" si="11">IF(C31=0,"-",IF(C31&gt;$H$7,"6"+((C31-$H$7)*(4/($H$8-$H$7))),"1"+(C31*(5/$H$7))))</f>
        <v>-</v>
      </c>
      <c r="I31" s="34" t="str">
        <f t="shared" si="4"/>
        <v>-</v>
      </c>
      <c r="J31" s="34" t="str">
        <f t="shared" si="5"/>
        <v>-</v>
      </c>
      <c r="K31" s="34" t="str">
        <f t="shared" si="6"/>
        <v>-</v>
      </c>
      <c r="L31" s="93" t="str">
        <f t="shared" si="7"/>
        <v>-</v>
      </c>
      <c r="M31" s="95" t="str">
        <f>CHOOSE(FREQUENCY({0;1.01;5.43;7.01;8.01},H31),"-","onvol","vol","goed","uitst")</f>
        <v>-</v>
      </c>
      <c r="N31" s="36" t="str">
        <f>CHOOSE(FREQUENCY({0;1.01;5.43;7.01;8.01},I31),"-","onvol","vol","goed","uitst")</f>
        <v>-</v>
      </c>
      <c r="O31" s="36" t="str">
        <f>CHOOSE(FREQUENCY({0;1.01;5.43;7.01;8.01},J31),"-","onvol","vol","goed","uitst")</f>
        <v>-</v>
      </c>
      <c r="P31" s="36" t="str">
        <f>CHOOSE(FREQUENCY({0;1.01;5.43;7.01;8.01},K31),"-","onvol","vol","goed","uitst")</f>
        <v>-</v>
      </c>
      <c r="Q31" s="61" t="str">
        <f>CHOOSE(FREQUENCY({0;1.01;5.43;7.01;8.01},L31),"-","onvol","vol","goed","uitst")</f>
        <v>-</v>
      </c>
      <c r="R31" s="143" t="str">
        <f t="shared" si="8"/>
        <v>-</v>
      </c>
      <c r="S31" s="15"/>
      <c r="T31" s="22"/>
    </row>
    <row r="32" spans="1:20" ht="20.100000000000001" customHeight="1" x14ac:dyDescent="0.15">
      <c r="A32" s="45">
        <v>22</v>
      </c>
      <c r="B32" s="1"/>
      <c r="C32" s="63"/>
      <c r="D32" s="57"/>
      <c r="E32" s="57"/>
      <c r="F32" s="57"/>
      <c r="G32" s="88"/>
      <c r="H32" s="91" t="str">
        <f t="shared" si="11"/>
        <v>-</v>
      </c>
      <c r="I32" s="34" t="str">
        <f t="shared" si="4"/>
        <v>-</v>
      </c>
      <c r="J32" s="34" t="str">
        <f t="shared" si="5"/>
        <v>-</v>
      </c>
      <c r="K32" s="34" t="str">
        <f t="shared" si="6"/>
        <v>-</v>
      </c>
      <c r="L32" s="93" t="str">
        <f t="shared" si="7"/>
        <v>-</v>
      </c>
      <c r="M32" s="95" t="str">
        <f>CHOOSE(FREQUENCY({0;1.01;5.43;7.01;8.01},H32),"-","onvol","vol","goed","uitst")</f>
        <v>-</v>
      </c>
      <c r="N32" s="36" t="str">
        <f>CHOOSE(FREQUENCY({0;1.01;5.43;7.01;8.01},I32),"-","onvol","vol","goed","uitst")</f>
        <v>-</v>
      </c>
      <c r="O32" s="36" t="str">
        <f>CHOOSE(FREQUENCY({0;1.01;5.43;7.01;8.01},J32),"-","onvol","vol","goed","uitst")</f>
        <v>-</v>
      </c>
      <c r="P32" s="36" t="str">
        <f>CHOOSE(FREQUENCY({0;1.01;5.43;7.01;8.01},K32),"-","onvol","vol","goed","uitst")</f>
        <v>-</v>
      </c>
      <c r="Q32" s="61" t="str">
        <f>CHOOSE(FREQUENCY({0;1.01;5.43;7.01;8.01},L32),"-","onvol","vol","goed","uitst")</f>
        <v>-</v>
      </c>
      <c r="R32" s="143" t="str">
        <f t="shared" si="8"/>
        <v>-</v>
      </c>
      <c r="S32" s="15"/>
      <c r="T32" s="22"/>
    </row>
    <row r="33" spans="1:20" ht="20.100000000000001" customHeight="1" x14ac:dyDescent="0.15">
      <c r="A33" s="45">
        <v>23</v>
      </c>
      <c r="B33" s="1"/>
      <c r="C33" s="63"/>
      <c r="D33" s="57"/>
      <c r="E33" s="57"/>
      <c r="F33" s="57"/>
      <c r="G33" s="88"/>
      <c r="H33" s="91" t="str">
        <f t="shared" si="11"/>
        <v>-</v>
      </c>
      <c r="I33" s="34" t="str">
        <f t="shared" si="4"/>
        <v>-</v>
      </c>
      <c r="J33" s="34" t="str">
        <f t="shared" si="5"/>
        <v>-</v>
      </c>
      <c r="K33" s="34" t="str">
        <f t="shared" si="6"/>
        <v>-</v>
      </c>
      <c r="L33" s="93" t="str">
        <f t="shared" si="7"/>
        <v>-</v>
      </c>
      <c r="M33" s="95" t="str">
        <f>CHOOSE(FREQUENCY({0;1.01;5.43;7.01;8.01},H33),"-","onvol","vol","goed","uitst")</f>
        <v>-</v>
      </c>
      <c r="N33" s="36" t="str">
        <f>CHOOSE(FREQUENCY({0;1.01;5.43;7.01;8.01},I33),"-","onvol","vol","goed","uitst")</f>
        <v>-</v>
      </c>
      <c r="O33" s="36" t="str">
        <f>CHOOSE(FREQUENCY({0;1.01;5.43;7.01;8.01},J33),"-","onvol","vol","goed","uitst")</f>
        <v>-</v>
      </c>
      <c r="P33" s="36" t="str">
        <f>CHOOSE(FREQUENCY({0;1.01;5.43;7.01;8.01},K33),"-","onvol","vol","goed","uitst")</f>
        <v>-</v>
      </c>
      <c r="Q33" s="61" t="str">
        <f>CHOOSE(FREQUENCY({0;1.01;5.43;7.01;8.01},L33),"-","onvol","vol","goed","uitst")</f>
        <v>-</v>
      </c>
      <c r="R33" s="143" t="str">
        <f t="shared" si="8"/>
        <v>-</v>
      </c>
      <c r="S33" s="15"/>
      <c r="T33" s="22"/>
    </row>
    <row r="34" spans="1:20" ht="20.100000000000001" customHeight="1" x14ac:dyDescent="0.15">
      <c r="A34" s="45">
        <v>24</v>
      </c>
      <c r="B34" s="1"/>
      <c r="C34" s="63"/>
      <c r="D34" s="57"/>
      <c r="E34" s="57"/>
      <c r="F34" s="57"/>
      <c r="G34" s="88"/>
      <c r="H34" s="91" t="str">
        <f t="shared" si="11"/>
        <v>-</v>
      </c>
      <c r="I34" s="34" t="str">
        <f t="shared" si="4"/>
        <v>-</v>
      </c>
      <c r="J34" s="34" t="str">
        <f t="shared" si="5"/>
        <v>-</v>
      </c>
      <c r="K34" s="34" t="str">
        <f t="shared" si="6"/>
        <v>-</v>
      </c>
      <c r="L34" s="93" t="str">
        <f t="shared" si="7"/>
        <v>-</v>
      </c>
      <c r="M34" s="95" t="str">
        <f>CHOOSE(FREQUENCY({0;1.01;5.43;7.01;8.01},H34),"-","onvol","vol","goed","uitst")</f>
        <v>-</v>
      </c>
      <c r="N34" s="36" t="str">
        <f>CHOOSE(FREQUENCY({0;1.01;5.43;7.01;8.01},I34),"-","onvol","vol","goed","uitst")</f>
        <v>-</v>
      </c>
      <c r="O34" s="36" t="str">
        <f>CHOOSE(FREQUENCY({0;1.01;5.43;7.01;8.01},J34),"-","onvol","vol","goed","uitst")</f>
        <v>-</v>
      </c>
      <c r="P34" s="36" t="str">
        <f>CHOOSE(FREQUENCY({0;1.01;5.43;7.01;8.01},K34),"-","onvol","vol","goed","uitst")</f>
        <v>-</v>
      </c>
      <c r="Q34" s="61" t="str">
        <f>CHOOSE(FREQUENCY({0;1.01;5.43;7.01;8.01},L34),"-","onvol","vol","goed","uitst")</f>
        <v>-</v>
      </c>
      <c r="R34" s="143" t="str">
        <f t="shared" si="8"/>
        <v>-</v>
      </c>
      <c r="S34" s="15"/>
      <c r="T34" s="22"/>
    </row>
    <row r="35" spans="1:20" ht="20.100000000000001" customHeight="1" x14ac:dyDescent="0.15">
      <c r="A35" s="45">
        <v>25</v>
      </c>
      <c r="B35" s="1"/>
      <c r="C35" s="63"/>
      <c r="D35" s="57"/>
      <c r="E35" s="57"/>
      <c r="F35" s="57"/>
      <c r="G35" s="88"/>
      <c r="H35" s="91" t="str">
        <f t="shared" si="11"/>
        <v>-</v>
      </c>
      <c r="I35" s="34" t="str">
        <f t="shared" si="4"/>
        <v>-</v>
      </c>
      <c r="J35" s="34" t="str">
        <f t="shared" si="5"/>
        <v>-</v>
      </c>
      <c r="K35" s="34" t="str">
        <f t="shared" si="6"/>
        <v>-</v>
      </c>
      <c r="L35" s="93" t="str">
        <f t="shared" si="7"/>
        <v>-</v>
      </c>
      <c r="M35" s="95" t="str">
        <f>CHOOSE(FREQUENCY({0;1.01;5.43;7.01;8.01},H35),"-","onvol","vol","goed","uitst")</f>
        <v>-</v>
      </c>
      <c r="N35" s="36" t="str">
        <f>CHOOSE(FREQUENCY({0;1.01;5.43;7.01;8.01},I35),"-","onvol","vol","goed","uitst")</f>
        <v>-</v>
      </c>
      <c r="O35" s="36" t="str">
        <f>CHOOSE(FREQUENCY({0;1.01;5.43;7.01;8.01},J35),"-","onvol","vol","goed","uitst")</f>
        <v>-</v>
      </c>
      <c r="P35" s="36" t="str">
        <f>CHOOSE(FREQUENCY({0;1.01;5.43;7.01;8.01},K35),"-","onvol","vol","goed","uitst")</f>
        <v>-</v>
      </c>
      <c r="Q35" s="61" t="str">
        <f>CHOOSE(FREQUENCY({0;1.01;5.43;7.01;8.01},L35),"-","onvol","vol","goed","uitst")</f>
        <v>-</v>
      </c>
      <c r="R35" s="143" t="str">
        <f t="shared" si="8"/>
        <v>-</v>
      </c>
      <c r="S35" s="15"/>
      <c r="T35" s="22"/>
    </row>
    <row r="36" spans="1:20" ht="20.100000000000001" customHeight="1" x14ac:dyDescent="0.15">
      <c r="A36" s="45">
        <v>26</v>
      </c>
      <c r="B36" s="1"/>
      <c r="C36" s="63"/>
      <c r="D36" s="57"/>
      <c r="E36" s="57"/>
      <c r="F36" s="57"/>
      <c r="G36" s="88"/>
      <c r="H36" s="91" t="str">
        <f t="shared" si="11"/>
        <v>-</v>
      </c>
      <c r="I36" s="34" t="str">
        <f t="shared" si="4"/>
        <v>-</v>
      </c>
      <c r="J36" s="34" t="str">
        <f t="shared" si="5"/>
        <v>-</v>
      </c>
      <c r="K36" s="34" t="str">
        <f t="shared" si="6"/>
        <v>-</v>
      </c>
      <c r="L36" s="93" t="str">
        <f t="shared" si="7"/>
        <v>-</v>
      </c>
      <c r="M36" s="95" t="str">
        <f>CHOOSE(FREQUENCY({0;1.01;5.43;7.01;8.01},H36),"-","onvol","vol","goed","uitst")</f>
        <v>-</v>
      </c>
      <c r="N36" s="36" t="str">
        <f>CHOOSE(FREQUENCY({0;1.01;5.43;7.01;8.01},I36),"-","onvol","vol","goed","uitst")</f>
        <v>-</v>
      </c>
      <c r="O36" s="36" t="str">
        <f>CHOOSE(FREQUENCY({0;1.01;5.43;7.01;8.01},J36),"-","onvol","vol","goed","uitst")</f>
        <v>-</v>
      </c>
      <c r="P36" s="36" t="str">
        <f>CHOOSE(FREQUENCY({0;1.01;5.43;7.01;8.01},K36),"-","onvol","vol","goed","uitst")</f>
        <v>-</v>
      </c>
      <c r="Q36" s="61" t="str">
        <f>CHOOSE(FREQUENCY({0;1.01;5.43;7.01;8.01},L36),"-","onvol","vol","goed","uitst")</f>
        <v>-</v>
      </c>
      <c r="R36" s="143" t="str">
        <f t="shared" si="8"/>
        <v>-</v>
      </c>
      <c r="S36" s="15"/>
      <c r="T36" s="22"/>
    </row>
    <row r="37" spans="1:20" ht="20.100000000000001" customHeight="1" x14ac:dyDescent="0.15">
      <c r="A37" s="45">
        <v>27</v>
      </c>
      <c r="B37" s="1"/>
      <c r="C37" s="63"/>
      <c r="D37" s="57"/>
      <c r="E37" s="57"/>
      <c r="F37" s="57"/>
      <c r="G37" s="88"/>
      <c r="H37" s="91" t="str">
        <f t="shared" si="11"/>
        <v>-</v>
      </c>
      <c r="I37" s="34" t="str">
        <f t="shared" si="4"/>
        <v>-</v>
      </c>
      <c r="J37" s="34" t="str">
        <f t="shared" si="5"/>
        <v>-</v>
      </c>
      <c r="K37" s="34" t="str">
        <f t="shared" si="6"/>
        <v>-</v>
      </c>
      <c r="L37" s="93" t="str">
        <f t="shared" si="7"/>
        <v>-</v>
      </c>
      <c r="M37" s="95" t="str">
        <f>CHOOSE(FREQUENCY({0;1.01;5.43;7.01;8.01},H37),"-","onvol","vol","goed","uitst")</f>
        <v>-</v>
      </c>
      <c r="N37" s="36" t="str">
        <f>CHOOSE(FREQUENCY({0;1.01;5.43;7.01;8.01},I37),"-","onvol","vol","goed","uitst")</f>
        <v>-</v>
      </c>
      <c r="O37" s="36" t="str">
        <f>CHOOSE(FREQUENCY({0;1.01;5.43;7.01;8.01},J37),"-","onvol","vol","goed","uitst")</f>
        <v>-</v>
      </c>
      <c r="P37" s="36" t="str">
        <f>CHOOSE(FREQUENCY({0;1.01;5.43;7.01;8.01},K37),"-","onvol","vol","goed","uitst")</f>
        <v>-</v>
      </c>
      <c r="Q37" s="61" t="str">
        <f>CHOOSE(FREQUENCY({0;1.01;5.43;7.01;8.01},L37),"-","onvol","vol","goed","uitst")</f>
        <v>-</v>
      </c>
      <c r="R37" s="143" t="str">
        <f t="shared" si="8"/>
        <v>-</v>
      </c>
      <c r="S37" s="15"/>
      <c r="T37" s="22"/>
    </row>
    <row r="38" spans="1:20" ht="20.100000000000001" customHeight="1" x14ac:dyDescent="0.15">
      <c r="A38" s="45">
        <v>28</v>
      </c>
      <c r="B38" s="1"/>
      <c r="C38" s="63"/>
      <c r="D38" s="57"/>
      <c r="E38" s="57"/>
      <c r="F38" s="57"/>
      <c r="G38" s="88"/>
      <c r="H38" s="91" t="str">
        <f t="shared" si="11"/>
        <v>-</v>
      </c>
      <c r="I38" s="34" t="str">
        <f t="shared" si="4"/>
        <v>-</v>
      </c>
      <c r="J38" s="34" t="str">
        <f t="shared" si="5"/>
        <v>-</v>
      </c>
      <c r="K38" s="34" t="str">
        <f t="shared" si="6"/>
        <v>-</v>
      </c>
      <c r="L38" s="93" t="str">
        <f t="shared" si="7"/>
        <v>-</v>
      </c>
      <c r="M38" s="95" t="str">
        <f>CHOOSE(FREQUENCY({0;1.01;5.43;7.01;8.01},H38),"-","onvol","vol","goed","uitst")</f>
        <v>-</v>
      </c>
      <c r="N38" s="36" t="str">
        <f>CHOOSE(FREQUENCY({0;1.01;5.43;7.01;8.01},I38),"-","onvol","vol","goed","uitst")</f>
        <v>-</v>
      </c>
      <c r="O38" s="36" t="str">
        <f>CHOOSE(FREQUENCY({0;1.01;5.43;7.01;8.01},J38),"-","onvol","vol","goed","uitst")</f>
        <v>-</v>
      </c>
      <c r="P38" s="36" t="str">
        <f>CHOOSE(FREQUENCY({0;1.01;5.43;7.01;8.01},K38),"-","onvol","vol","goed","uitst")</f>
        <v>-</v>
      </c>
      <c r="Q38" s="61" t="str">
        <f>CHOOSE(FREQUENCY({0;1.01;5.43;7.01;8.01},L38),"-","onvol","vol","goed","uitst")</f>
        <v>-</v>
      </c>
      <c r="R38" s="143" t="str">
        <f t="shared" si="8"/>
        <v>-</v>
      </c>
      <c r="S38" s="15"/>
      <c r="T38" s="22"/>
    </row>
    <row r="39" spans="1:20" ht="20.100000000000001" customHeight="1" x14ac:dyDescent="0.15">
      <c r="A39" s="45">
        <v>29</v>
      </c>
      <c r="B39" s="1"/>
      <c r="C39" s="63"/>
      <c r="D39" s="58"/>
      <c r="E39" s="58"/>
      <c r="F39" s="58"/>
      <c r="G39" s="89"/>
      <c r="H39" s="91" t="str">
        <f t="shared" si="11"/>
        <v>-</v>
      </c>
      <c r="I39" s="34" t="str">
        <f t="shared" si="4"/>
        <v>-</v>
      </c>
      <c r="J39" s="34" t="str">
        <f t="shared" si="5"/>
        <v>-</v>
      </c>
      <c r="K39" s="34" t="str">
        <f t="shared" si="6"/>
        <v>-</v>
      </c>
      <c r="L39" s="93" t="str">
        <f t="shared" si="7"/>
        <v>-</v>
      </c>
      <c r="M39" s="95" t="str">
        <f>CHOOSE(FREQUENCY({0;1.01;5.43;7.01;8.01},H39),"-","onvol","vol","goed","uitst")</f>
        <v>-</v>
      </c>
      <c r="N39" s="36" t="str">
        <f>CHOOSE(FREQUENCY({0;1.01;5.43;7.01;8.01},I39),"-","onvol","vol","goed","uitst")</f>
        <v>-</v>
      </c>
      <c r="O39" s="36" t="str">
        <f>CHOOSE(FREQUENCY({0;1.01;5.43;7.01;8.01},J39),"-","onvol","vol","goed","uitst")</f>
        <v>-</v>
      </c>
      <c r="P39" s="36" t="str">
        <f>CHOOSE(FREQUENCY({0;1.01;5.43;7.01;8.01},K39),"-","onvol","vol","goed","uitst")</f>
        <v>-</v>
      </c>
      <c r="Q39" s="61" t="str">
        <f>CHOOSE(FREQUENCY({0;1.01;5.43;7.01;8.01},L39),"-","onvol","vol","goed","uitst")</f>
        <v>-</v>
      </c>
      <c r="R39" s="143" t="str">
        <f t="shared" si="8"/>
        <v>-</v>
      </c>
      <c r="S39" s="15"/>
      <c r="T39" s="22"/>
    </row>
    <row r="40" spans="1:20" ht="20.100000000000001" customHeight="1" x14ac:dyDescent="0.15">
      <c r="A40" s="45">
        <v>30</v>
      </c>
      <c r="B40" s="1"/>
      <c r="C40" s="63"/>
      <c r="D40" s="58"/>
      <c r="E40" s="58"/>
      <c r="F40" s="58"/>
      <c r="G40" s="89"/>
      <c r="H40" s="91" t="str">
        <f t="shared" si="11"/>
        <v>-</v>
      </c>
      <c r="I40" s="34" t="str">
        <f>IF(D40=0,"-",IF(D40&gt;$I$7,"6"+((D40-$I$7)*(4/($I$8-$I$7))),"1"+(D40*(5/$I$7))))</f>
        <v>-</v>
      </c>
      <c r="J40" s="34" t="str">
        <f t="shared" si="5"/>
        <v>-</v>
      </c>
      <c r="K40" s="34" t="str">
        <f t="shared" si="6"/>
        <v>-</v>
      </c>
      <c r="L40" s="93" t="str">
        <f t="shared" si="7"/>
        <v>-</v>
      </c>
      <c r="M40" s="95" t="str">
        <f>CHOOSE(FREQUENCY({0;1.01;5.43;7.01;8.01},H40),"-","onvol","vol","goed","uitst")</f>
        <v>-</v>
      </c>
      <c r="N40" s="36" t="str">
        <f>CHOOSE(FREQUENCY({0;1.01;5.43;7.01;8.01},I40),"-","onvol","vol","goed","uitst")</f>
        <v>-</v>
      </c>
      <c r="O40" s="36" t="str">
        <f>CHOOSE(FREQUENCY({0;1.01;5.43;7.01;8.01},J40),"-","onvol","vol","goed","uitst")</f>
        <v>-</v>
      </c>
      <c r="P40" s="36" t="str">
        <f>CHOOSE(FREQUENCY({0;1.01;5.43;7.01;8.01},K40),"-","onvol","vol","goed","uitst")</f>
        <v>-</v>
      </c>
      <c r="Q40" s="61" t="str">
        <f>CHOOSE(FREQUENCY({0;1.01;5.43;7.01;8.01},L40),"-","onvol","vol","goed","uitst")</f>
        <v>-</v>
      </c>
      <c r="R40" s="143" t="str">
        <f t="shared" si="8"/>
        <v>-</v>
      </c>
      <c r="S40" s="15"/>
      <c r="T40" s="22"/>
    </row>
    <row r="41" spans="1:20" ht="20.100000000000001" customHeight="1" x14ac:dyDescent="0.15">
      <c r="A41" s="45">
        <v>31</v>
      </c>
      <c r="B41" s="1"/>
      <c r="C41" s="63"/>
      <c r="D41" s="58"/>
      <c r="E41" s="58"/>
      <c r="F41" s="58"/>
      <c r="G41" s="89"/>
      <c r="H41" s="91" t="str">
        <f>IF(C41=0,"-",IF(C41&gt;$H$7,"6"+((C41-$H$7)*(4/($H$8-$H$7))),"1"+(C41*(5/$H$7))))</f>
        <v>-</v>
      </c>
      <c r="I41" s="34" t="str">
        <f t="shared" si="4"/>
        <v>-</v>
      </c>
      <c r="J41" s="34" t="str">
        <f t="shared" si="5"/>
        <v>-</v>
      </c>
      <c r="K41" s="34" t="str">
        <f t="shared" si="6"/>
        <v>-</v>
      </c>
      <c r="L41" s="93" t="str">
        <f t="shared" si="7"/>
        <v>-</v>
      </c>
      <c r="M41" s="95" t="str">
        <f>CHOOSE(FREQUENCY({0;1.01;5.43;7.01;8.01},H41),"-","onvol","vol","goed","uitst")</f>
        <v>-</v>
      </c>
      <c r="N41" s="36" t="str">
        <f>CHOOSE(FREQUENCY({0;1.01;5.43;7.01;8.01},I41),"-","onvol","vol","goed","uitst")</f>
        <v>-</v>
      </c>
      <c r="O41" s="36" t="str">
        <f>CHOOSE(FREQUENCY({0;1.01;5.43;7.01;8.01},J41),"-","onvol","vol","goed","uitst")</f>
        <v>-</v>
      </c>
      <c r="P41" s="36" t="str">
        <f>CHOOSE(FREQUENCY({0;1.01;5.43;7.01;8.01},K41),"-","onvol","vol","goed","uitst")</f>
        <v>-</v>
      </c>
      <c r="Q41" s="61" t="str">
        <f>CHOOSE(FREQUENCY({0;1.01;5.43;7.01;8.01},L41),"-","onvol","vol","goed","uitst")</f>
        <v>-</v>
      </c>
      <c r="R41" s="143" t="str">
        <f t="shared" si="8"/>
        <v>-</v>
      </c>
      <c r="S41" s="15"/>
      <c r="T41" s="22"/>
    </row>
    <row r="42" spans="1:20" ht="20.100000000000001" customHeight="1" x14ac:dyDescent="0.15">
      <c r="A42" s="45">
        <v>32</v>
      </c>
      <c r="B42" s="1"/>
      <c r="C42" s="63"/>
      <c r="D42" s="58"/>
      <c r="E42" s="58"/>
      <c r="F42" s="58"/>
      <c r="G42" s="89"/>
      <c r="H42" s="91" t="str">
        <f t="shared" ref="H42:H45" si="12">IF(C42=0,"-",IF(C42&gt;$H$7,"6"+((C42-$H$7)*(4/($H$8-$H$7))),"1"+(C42*(5/$H$7))))</f>
        <v>-</v>
      </c>
      <c r="I42" s="34" t="str">
        <f t="shared" si="4"/>
        <v>-</v>
      </c>
      <c r="J42" s="34" t="str">
        <f t="shared" si="5"/>
        <v>-</v>
      </c>
      <c r="K42" s="34" t="str">
        <f t="shared" si="6"/>
        <v>-</v>
      </c>
      <c r="L42" s="93" t="str">
        <f t="shared" si="7"/>
        <v>-</v>
      </c>
      <c r="M42" s="95" t="str">
        <f>CHOOSE(FREQUENCY({0;1.01;5.43;7.01;8.01},H42),"-","onvol","vol","goed","uitst")</f>
        <v>-</v>
      </c>
      <c r="N42" s="36" t="str">
        <f>CHOOSE(FREQUENCY({0;1.01;5.43;7.01;8.01},I42),"-","onvol","vol","goed","uitst")</f>
        <v>-</v>
      </c>
      <c r="O42" s="36" t="str">
        <f>CHOOSE(FREQUENCY({0;1.01;5.43;7.01;8.01},J42),"-","onvol","vol","goed","uitst")</f>
        <v>-</v>
      </c>
      <c r="P42" s="36" t="str">
        <f>CHOOSE(FREQUENCY({0;1.01;5.43;7.01;8.01},K42),"-","onvol","vol","goed","uitst")</f>
        <v>-</v>
      </c>
      <c r="Q42" s="61" t="str">
        <f>CHOOSE(FREQUENCY({0;1.01;5.43;7.01;8.01},L42),"-","onvol","vol","goed","uitst")</f>
        <v>-</v>
      </c>
      <c r="R42" s="143" t="str">
        <f t="shared" si="8"/>
        <v>-</v>
      </c>
      <c r="S42" s="15"/>
      <c r="T42" s="22"/>
    </row>
    <row r="43" spans="1:20" ht="20.100000000000001" customHeight="1" x14ac:dyDescent="0.15">
      <c r="A43" s="45">
        <v>33</v>
      </c>
      <c r="B43" s="1"/>
      <c r="C43" s="63"/>
      <c r="D43" s="58"/>
      <c r="E43" s="58"/>
      <c r="F43" s="58"/>
      <c r="G43" s="89"/>
      <c r="H43" s="91" t="str">
        <f t="shared" si="12"/>
        <v>-</v>
      </c>
      <c r="I43" s="34" t="str">
        <f t="shared" si="4"/>
        <v>-</v>
      </c>
      <c r="J43" s="34" t="str">
        <f t="shared" si="5"/>
        <v>-</v>
      </c>
      <c r="K43" s="34" t="str">
        <f t="shared" si="6"/>
        <v>-</v>
      </c>
      <c r="L43" s="93" t="str">
        <f t="shared" si="7"/>
        <v>-</v>
      </c>
      <c r="M43" s="95" t="str">
        <f>CHOOSE(FREQUENCY({0;1.01;5.43;7.01;8.01},H43),"-","onvol","vol","goed","uitst")</f>
        <v>-</v>
      </c>
      <c r="N43" s="36" t="str">
        <f>CHOOSE(FREQUENCY({0;1.01;5.43;7.01;8.01},I43),"-","onvol","vol","goed","uitst")</f>
        <v>-</v>
      </c>
      <c r="O43" s="36" t="str">
        <f>CHOOSE(FREQUENCY({0;1.01;5.43;7.01;8.01},J43),"-","onvol","vol","goed","uitst")</f>
        <v>-</v>
      </c>
      <c r="P43" s="36" t="str">
        <f>CHOOSE(FREQUENCY({0;1.01;5.43;7.01;8.01},K43),"-","onvol","vol","goed","uitst")</f>
        <v>-</v>
      </c>
      <c r="Q43" s="61" t="str">
        <f>CHOOSE(FREQUENCY({0;1.01;5.43;7.01;8.01},L43),"-","onvol","vol","goed","uitst")</f>
        <v>-</v>
      </c>
      <c r="R43" s="143" t="str">
        <f t="shared" si="8"/>
        <v>-</v>
      </c>
      <c r="S43" s="15"/>
      <c r="T43" s="22"/>
    </row>
    <row r="44" spans="1:20" ht="20.100000000000001" customHeight="1" x14ac:dyDescent="0.15">
      <c r="A44" s="45">
        <v>34</v>
      </c>
      <c r="B44" s="1"/>
      <c r="C44" s="63"/>
      <c r="D44" s="58"/>
      <c r="E44" s="58"/>
      <c r="F44" s="58"/>
      <c r="G44" s="89"/>
      <c r="H44" s="91" t="str">
        <f t="shared" si="12"/>
        <v>-</v>
      </c>
      <c r="I44" s="34" t="str">
        <f t="shared" si="4"/>
        <v>-</v>
      </c>
      <c r="J44" s="34" t="str">
        <f t="shared" si="5"/>
        <v>-</v>
      </c>
      <c r="K44" s="34" t="str">
        <f t="shared" si="6"/>
        <v>-</v>
      </c>
      <c r="L44" s="93" t="str">
        <f t="shared" si="7"/>
        <v>-</v>
      </c>
      <c r="M44" s="95" t="str">
        <f>CHOOSE(FREQUENCY({0;1.01;5.43;7.01;8.01},H44),"-","onvol","vol","goed","uitst")</f>
        <v>-</v>
      </c>
      <c r="N44" s="36" t="str">
        <f>CHOOSE(FREQUENCY({0;1.01;5.43;7.01;8.01},I44),"-","onvol","vol","goed","uitst")</f>
        <v>-</v>
      </c>
      <c r="O44" s="36" t="str">
        <f>CHOOSE(FREQUENCY({0;1.01;5.43;7.01;8.01},J44),"-","onvol","vol","goed","uitst")</f>
        <v>-</v>
      </c>
      <c r="P44" s="36" t="str">
        <f>CHOOSE(FREQUENCY({0;1.01;5.43;7.01;8.01},K44),"-","onvol","vol","goed","uitst")</f>
        <v>-</v>
      </c>
      <c r="Q44" s="61" t="str">
        <f>CHOOSE(FREQUENCY({0;1.01;5.43;7.01;8.01},L44),"-","onvol","vol","goed","uitst")</f>
        <v>-</v>
      </c>
      <c r="R44" s="143" t="str">
        <f t="shared" si="8"/>
        <v>-</v>
      </c>
      <c r="S44" s="15"/>
      <c r="T44" s="22"/>
    </row>
    <row r="45" spans="1:20" ht="20.100000000000001" customHeight="1" x14ac:dyDescent="0.15">
      <c r="A45" s="46">
        <v>35</v>
      </c>
      <c r="B45" s="59"/>
      <c r="C45" s="64"/>
      <c r="D45" s="60"/>
      <c r="E45" s="60"/>
      <c r="F45" s="60"/>
      <c r="G45" s="90"/>
      <c r="H45" s="92" t="str">
        <f t="shared" si="12"/>
        <v>-</v>
      </c>
      <c r="I45" s="34" t="str">
        <f t="shared" si="4"/>
        <v>-</v>
      </c>
      <c r="J45" s="34" t="str">
        <f t="shared" si="5"/>
        <v>-</v>
      </c>
      <c r="K45" s="34" t="str">
        <f t="shared" si="6"/>
        <v>-</v>
      </c>
      <c r="L45" s="93" t="str">
        <f t="shared" si="7"/>
        <v>-</v>
      </c>
      <c r="M45" s="96" t="str">
        <f>CHOOSE(FREQUENCY({0;1.01;5.43;7.01;8.01},H45),"-","onvol","vol","goed","uitst")</f>
        <v>-</v>
      </c>
      <c r="N45" s="36" t="str">
        <f>CHOOSE(FREQUENCY({0;1.01;5.43;7.01;8.01},I45),"-","onvol","vol","goed","uitst")</f>
        <v>-</v>
      </c>
      <c r="O45" s="36" t="str">
        <f>CHOOSE(FREQUENCY({0;1.01;5.43;7.01;8.01},J45),"-","onvol","vol","goed","uitst")</f>
        <v>-</v>
      </c>
      <c r="P45" s="36" t="str">
        <f>CHOOSE(FREQUENCY({0;1.01;5.43;7.01;8.01},K45),"-","onvol","vol","goed","uitst")</f>
        <v>-</v>
      </c>
      <c r="Q45" s="85" t="str">
        <f>CHOOSE(FREQUENCY({0;1.01;5.43;7.01;8.01},L45),"-","onvol","vol","goed","uitst")</f>
        <v>-</v>
      </c>
      <c r="R45" s="144" t="str">
        <f t="shared" si="8"/>
        <v>-</v>
      </c>
      <c r="S45" s="15"/>
      <c r="T45" s="22"/>
    </row>
    <row r="46" spans="1:20" ht="20.100000000000001" customHeight="1" thickBot="1" x14ac:dyDescent="0.2">
      <c r="A46" s="47"/>
      <c r="B46" s="48" t="s">
        <v>4</v>
      </c>
      <c r="C46" s="40" t="str">
        <f>IF(SUM(C11:C45)&gt;1,SUM(C11:C45)/COUNTA(C11:C45),"-")</f>
        <v>-</v>
      </c>
      <c r="D46" s="40" t="str">
        <f>IF(SUM(D11:D45)&gt;1,SUM(D11:D45)/COUNTA(D11:D45),"-")</f>
        <v>-</v>
      </c>
      <c r="E46" s="40" t="str">
        <f t="shared" ref="E46:G46" si="13">IF(SUM(E11:E45)&gt;1,SUM(E11:E45)/COUNTA(E11:E45),"-")</f>
        <v>-</v>
      </c>
      <c r="F46" s="40" t="str">
        <f t="shared" si="13"/>
        <v>-</v>
      </c>
      <c r="G46" s="40" t="str">
        <f t="shared" si="13"/>
        <v>-</v>
      </c>
      <c r="H46" s="37"/>
      <c r="I46" s="37"/>
      <c r="J46" s="37"/>
      <c r="K46" s="37"/>
      <c r="L46" s="37"/>
      <c r="M46" s="37"/>
      <c r="N46" s="38"/>
      <c r="O46" s="38"/>
      <c r="P46" s="38"/>
      <c r="Q46" s="49"/>
      <c r="R46" s="145"/>
      <c r="S46" s="15"/>
      <c r="T46" s="22"/>
    </row>
    <row r="47" spans="1:20" ht="20.100000000000001" customHeight="1" thickTop="1" x14ac:dyDescent="0.15">
      <c r="A47" s="45"/>
      <c r="B47" s="31" t="s">
        <v>12</v>
      </c>
      <c r="C47" s="34"/>
      <c r="D47" s="34"/>
      <c r="E47" s="34"/>
      <c r="F47" s="34"/>
      <c r="G47" s="34"/>
      <c r="H47" s="41" t="str">
        <f>IF(SUM(C11:C45)&gt;1,AVERAGE(H11:H45),"-")</f>
        <v>-</v>
      </c>
      <c r="I47" s="41" t="str">
        <f t="shared" ref="I47:L47" si="14">IF(SUM(D11:D45)&gt;1,AVERAGE(I11:I45),"-")</f>
        <v>-</v>
      </c>
      <c r="J47" s="41" t="str">
        <f t="shared" si="14"/>
        <v>-</v>
      </c>
      <c r="K47" s="41" t="str">
        <f t="shared" si="14"/>
        <v>-</v>
      </c>
      <c r="L47" s="41" t="str">
        <f t="shared" si="14"/>
        <v>-</v>
      </c>
      <c r="M47" s="34" t="str">
        <f>CHOOSE(FREQUENCY({0;1.01;5.43;7.01;8.01},H47),"-","onvol","vol","goed","uitst")</f>
        <v>-</v>
      </c>
      <c r="N47" s="34" t="str">
        <f>CHOOSE(FREQUENCY({0;1.01;5.43;7.01;8.01},I47),"-","onvol","vol","goed","uitst")</f>
        <v>-</v>
      </c>
      <c r="O47" s="34" t="str">
        <f>CHOOSE(FREQUENCY({0;1.01;5.43;7.01;8.01},J47),"-","onvol","vol","goed","uitst")</f>
        <v>-</v>
      </c>
      <c r="P47" s="34" t="str">
        <f>CHOOSE(FREQUENCY({0;1.01;5.43;7.01;8.01},K47),"-","onvol","vol","goed","uitst")</f>
        <v>-</v>
      </c>
      <c r="Q47" s="82" t="str">
        <f>CHOOSE(FREQUENCY({0;1.01;5.43;7.01;8.01},L47),"-","onvol","vol","goed","uitst")</f>
        <v>-</v>
      </c>
      <c r="R47" s="149" t="str">
        <f>IF(SUM(R11:R45)&gt;1,AVERAGE(R11:R45),"-")</f>
        <v>-</v>
      </c>
      <c r="S47" s="15"/>
      <c r="T47" s="22"/>
    </row>
    <row r="48" spans="1:20" s="28" customFormat="1" ht="18.95" customHeight="1" x14ac:dyDescent="0.15">
      <c r="A48" s="50"/>
      <c r="B48" s="23"/>
      <c r="C48" s="24" t="str">
        <f>IF(C51=0,"OK","Fout")</f>
        <v>OK</v>
      </c>
      <c r="D48" s="24" t="str">
        <f t="shared" ref="D48:L48" si="15">IF(D51=0,"OK","Fout")</f>
        <v>OK</v>
      </c>
      <c r="E48" s="24" t="str">
        <f t="shared" si="15"/>
        <v>OK</v>
      </c>
      <c r="F48" s="24" t="str">
        <f t="shared" si="15"/>
        <v>OK</v>
      </c>
      <c r="G48" s="24" t="str">
        <f t="shared" si="15"/>
        <v>OK</v>
      </c>
      <c r="H48" s="24" t="str">
        <f>IF(H51=0,"OK","Fout")</f>
        <v>OK</v>
      </c>
      <c r="I48" s="24" t="str">
        <f t="shared" si="15"/>
        <v>OK</v>
      </c>
      <c r="J48" s="24" t="str">
        <f t="shared" si="15"/>
        <v>OK</v>
      </c>
      <c r="K48" s="24" t="str">
        <f t="shared" si="15"/>
        <v>OK</v>
      </c>
      <c r="L48" s="24" t="str">
        <f t="shared" si="15"/>
        <v>OK</v>
      </c>
      <c r="M48" s="24"/>
      <c r="N48" s="24"/>
      <c r="O48" s="24"/>
      <c r="P48" s="24"/>
      <c r="Q48" s="83"/>
      <c r="R48" s="146"/>
      <c r="S48" s="26"/>
      <c r="T48" s="27"/>
    </row>
    <row r="49" spans="1:19" s="27" customFormat="1" ht="17.100000000000001" customHeight="1" x14ac:dyDescent="0.15">
      <c r="A49" s="51"/>
      <c r="B49" s="52"/>
      <c r="C49" s="53" t="s">
        <v>14</v>
      </c>
      <c r="D49" s="52"/>
      <c r="E49" s="52"/>
      <c r="F49" s="52"/>
      <c r="G49" s="52"/>
      <c r="H49" s="52"/>
      <c r="I49" s="52"/>
      <c r="J49" s="52"/>
      <c r="K49" s="52"/>
      <c r="L49" s="52"/>
      <c r="M49" s="52"/>
      <c r="N49" s="52"/>
      <c r="O49" s="52"/>
      <c r="P49" s="52"/>
      <c r="Q49" s="54"/>
      <c r="R49" s="147"/>
      <c r="S49" s="26"/>
    </row>
    <row r="50" spans="1:19" hidden="1" x14ac:dyDescent="0.15">
      <c r="A50" s="29">
        <f>COUNTA($B$11:$B$45)</f>
        <v>0</v>
      </c>
      <c r="C50" s="30">
        <f>COUNTA(C11:C45)</f>
        <v>0</v>
      </c>
      <c r="D50" s="30">
        <f t="shared" ref="D50:G50" si="16">COUNTA(D11:D45)</f>
        <v>0</v>
      </c>
      <c r="E50" s="30">
        <f t="shared" si="16"/>
        <v>0</v>
      </c>
      <c r="F50" s="30">
        <f t="shared" si="16"/>
        <v>0</v>
      </c>
      <c r="G50" s="30">
        <f t="shared" si="16"/>
        <v>0</v>
      </c>
      <c r="H50" s="30">
        <f>COUNT(H11:H45)</f>
        <v>0</v>
      </c>
      <c r="I50" s="30">
        <f t="shared" ref="I50:L50" si="17">COUNT(I11:I45)</f>
        <v>0</v>
      </c>
      <c r="J50" s="30">
        <f t="shared" si="17"/>
        <v>0</v>
      </c>
      <c r="K50" s="30">
        <f t="shared" si="17"/>
        <v>0</v>
      </c>
      <c r="L50" s="30">
        <f t="shared" si="17"/>
        <v>0</v>
      </c>
      <c r="N50" s="30"/>
      <c r="O50" s="30"/>
      <c r="P50" s="30"/>
      <c r="Q50" s="30"/>
    </row>
    <row r="51" spans="1:19" hidden="1" x14ac:dyDescent="0.15">
      <c r="C51" s="30">
        <f>$A$50-C50</f>
        <v>0</v>
      </c>
      <c r="D51" s="30">
        <f t="shared" ref="D51:G51" si="18">$A$50-D50</f>
        <v>0</v>
      </c>
      <c r="E51" s="30">
        <f t="shared" si="18"/>
        <v>0</v>
      </c>
      <c r="F51" s="30">
        <f t="shared" si="18"/>
        <v>0</v>
      </c>
      <c r="G51" s="30">
        <f t="shared" si="18"/>
        <v>0</v>
      </c>
      <c r="H51" s="30">
        <f>$A$50-H50</f>
        <v>0</v>
      </c>
      <c r="I51" s="30">
        <f t="shared" ref="I51:L51" si="19">$A$50-I50</f>
        <v>0</v>
      </c>
      <c r="J51" s="30">
        <f t="shared" si="19"/>
        <v>0</v>
      </c>
      <c r="K51" s="30">
        <f t="shared" si="19"/>
        <v>0</v>
      </c>
      <c r="L51" s="30">
        <f t="shared" si="19"/>
        <v>0</v>
      </c>
      <c r="N51" s="30"/>
      <c r="O51" s="30"/>
      <c r="P51" s="30"/>
      <c r="Q51" s="30"/>
    </row>
    <row r="53" spans="1:19" x14ac:dyDescent="0.15">
      <c r="D53" s="30"/>
    </row>
  </sheetData>
  <sheetProtection password="EE81" sheet="1" objects="1" scenarios="1" selectLockedCells="1"/>
  <mergeCells count="3">
    <mergeCell ref="C3:G3"/>
    <mergeCell ref="H3:L3"/>
    <mergeCell ref="M3:Q3"/>
  </mergeCells>
  <phoneticPr fontId="19" type="noConversion"/>
  <conditionalFormatting sqref="C48:Q48">
    <cfRule type="containsText" dxfId="3" priority="8" stopIfTrue="1" operator="containsText" text="Fout">
      <formula>NOT(ISERROR(SEARCH("Fout",C48)))</formula>
    </cfRule>
    <cfRule type="containsText" dxfId="2" priority="49" stopIfTrue="1" operator="containsText" text="OK">
      <formula>NOT(ISERROR(SEARCH("OK",C48)))</formula>
    </cfRule>
  </conditionalFormatting>
  <conditionalFormatting sqref="C17:G45">
    <cfRule type="expression" dxfId="1" priority="2">
      <formula>OR(AND(COUNTA(C$9:C$58)&gt;0,NOT(ISBLANK($B17)),ISBLANK(C17)), AND(NOT(ISBLANK(C17)), ISBLANK($B17)))</formula>
    </cfRule>
  </conditionalFormatting>
  <conditionalFormatting sqref="C11:G45">
    <cfRule type="expression" dxfId="0" priority="1">
      <formula>OR(AND(COUNTA(C$11:C$45)&gt;0,NOT(ISBLANK($B11)),ISBLANK(C11)), AND(NOT(ISBLANK(C11)), ISBLANK($B11)))</formula>
    </cfRule>
  </conditionalFormatting>
  <printOptions horizontalCentered="1"/>
  <pageMargins left="0.35000000000000003" right="0.35000000000000003" top="0.67" bottom="0.67" header="0.31" footer="0.31"/>
  <pageSetup paperSize="9" scale="59" orientation="portrait"/>
  <headerFooter alignWithMargins="0">
    <oddHeader>&amp;L&amp;K000000Argus Clou&amp;R&amp;K000000&amp;A</oddHeader>
    <oddFooter>&amp;L&amp;K000000© 2012 - Malmberg, Den Bosch&amp;R&amp;K000000&amp;D</oddFooter>
  </headerFooter>
  <colBreaks count="1" manualBreakCount="1">
    <brk id="17" max="1048575" man="1"/>
  </colBreaks>
  <extLst>
    <ext xmlns:mx="http://schemas.microsoft.com/office/mac/excel/2008/main" uri="{64002731-A6B0-56B0-2670-7721B7C09600}">
      <mx:PLV Mode="0" OnePage="0" WScale="59"/>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enableFormatConditionsCalculation="0"/>
  <dimension ref="A2:U23"/>
  <sheetViews>
    <sheetView workbookViewId="0">
      <selection activeCell="D32" sqref="D32"/>
    </sheetView>
  </sheetViews>
  <sheetFormatPr defaultColWidth="8.875" defaultRowHeight="11.25" x14ac:dyDescent="0.15"/>
  <cols>
    <col min="1" max="1" width="13.375" style="102" customWidth="1"/>
    <col min="2" max="21" width="10" style="102" customWidth="1"/>
    <col min="22" max="16384" width="8.875" style="102"/>
  </cols>
  <sheetData>
    <row r="2" spans="1:21" ht="18" x14ac:dyDescent="0.25">
      <c r="A2" s="101" t="s">
        <v>17</v>
      </c>
      <c r="B2" s="101"/>
      <c r="C2" s="101"/>
      <c r="D2" s="101"/>
      <c r="E2" s="101"/>
      <c r="F2" s="101"/>
    </row>
    <row r="3" spans="1:21" ht="14.25" x14ac:dyDescent="0.2">
      <c r="A3" s="103" t="s">
        <v>18</v>
      </c>
      <c r="B3" s="103"/>
      <c r="C3" s="103"/>
      <c r="D3" s="103"/>
      <c r="E3" s="103"/>
      <c r="F3" s="103"/>
    </row>
    <row r="4" spans="1:21" ht="14.25" x14ac:dyDescent="0.2">
      <c r="A4" s="104" t="s">
        <v>19</v>
      </c>
      <c r="B4" s="105" t="s">
        <v>20</v>
      </c>
      <c r="C4" s="105" t="s">
        <v>21</v>
      </c>
      <c r="D4" s="105" t="s">
        <v>22</v>
      </c>
      <c r="E4" s="105" t="s">
        <v>23</v>
      </c>
      <c r="F4" s="105" t="s">
        <v>24</v>
      </c>
      <c r="G4" s="105" t="s">
        <v>29</v>
      </c>
      <c r="H4" s="105" t="s">
        <v>30</v>
      </c>
      <c r="I4" s="105" t="s">
        <v>31</v>
      </c>
      <c r="J4" s="105" t="s">
        <v>32</v>
      </c>
      <c r="K4" s="105" t="s">
        <v>33</v>
      </c>
      <c r="L4" s="105" t="s">
        <v>34</v>
      </c>
      <c r="M4" s="105" t="s">
        <v>35</v>
      </c>
      <c r="N4" s="105" t="s">
        <v>36</v>
      </c>
      <c r="O4" s="105" t="s">
        <v>37</v>
      </c>
      <c r="P4" s="105" t="s">
        <v>38</v>
      </c>
      <c r="Q4" s="105" t="s">
        <v>39</v>
      </c>
      <c r="R4" s="105" t="s">
        <v>40</v>
      </c>
      <c r="S4" s="105" t="s">
        <v>41</v>
      </c>
      <c r="T4" s="105" t="s">
        <v>42</v>
      </c>
      <c r="U4" s="105" t="s">
        <v>43</v>
      </c>
    </row>
    <row r="5" spans="1:21" ht="28.5" x14ac:dyDescent="0.2">
      <c r="A5" s="106" t="s">
        <v>25</v>
      </c>
      <c r="B5" s="107" t="s">
        <v>16</v>
      </c>
      <c r="C5" s="107" t="s">
        <v>16</v>
      </c>
      <c r="D5" s="107" t="s">
        <v>16</v>
      </c>
      <c r="E5" s="107" t="s">
        <v>16</v>
      </c>
      <c r="F5" s="107" t="s">
        <v>16</v>
      </c>
      <c r="G5" s="108" t="s">
        <v>16</v>
      </c>
      <c r="H5" s="108" t="s">
        <v>16</v>
      </c>
      <c r="I5" s="108" t="s">
        <v>16</v>
      </c>
      <c r="J5" s="108" t="s">
        <v>16</v>
      </c>
      <c r="K5" s="108" t="s">
        <v>16</v>
      </c>
      <c r="L5" s="108" t="s">
        <v>16</v>
      </c>
      <c r="M5" s="108" t="s">
        <v>16</v>
      </c>
      <c r="N5" s="108" t="s">
        <v>16</v>
      </c>
      <c r="O5" s="108" t="s">
        <v>16</v>
      </c>
      <c r="P5" s="108" t="s">
        <v>16</v>
      </c>
      <c r="Q5" s="108" t="s">
        <v>16</v>
      </c>
      <c r="R5" s="108" t="s">
        <v>16</v>
      </c>
      <c r="S5" s="108" t="s">
        <v>16</v>
      </c>
      <c r="T5" s="108" t="s">
        <v>16</v>
      </c>
      <c r="U5" s="108" t="s">
        <v>16</v>
      </c>
    </row>
    <row r="6" spans="1:21" ht="14.25" x14ac:dyDescent="0.2">
      <c r="A6" s="109">
        <v>1</v>
      </c>
      <c r="B6" s="110">
        <v>10</v>
      </c>
      <c r="C6" s="110">
        <v>9.9</v>
      </c>
      <c r="D6" s="110">
        <v>10</v>
      </c>
      <c r="E6" s="110">
        <v>9.9</v>
      </c>
      <c r="F6" s="110">
        <v>10</v>
      </c>
      <c r="G6" s="111">
        <v>10</v>
      </c>
      <c r="H6" s="112">
        <v>10</v>
      </c>
      <c r="I6" s="112">
        <v>10</v>
      </c>
      <c r="J6" s="112">
        <v>9.9</v>
      </c>
      <c r="K6" s="113">
        <v>9.9</v>
      </c>
      <c r="L6" s="111">
        <v>10</v>
      </c>
      <c r="M6" s="112">
        <v>9.9</v>
      </c>
      <c r="N6" s="112">
        <v>10</v>
      </c>
      <c r="O6" s="112">
        <v>10</v>
      </c>
      <c r="P6" s="113">
        <v>10</v>
      </c>
      <c r="Q6" s="111">
        <v>10</v>
      </c>
      <c r="R6" s="112">
        <v>9.9</v>
      </c>
      <c r="S6" s="112">
        <v>10</v>
      </c>
      <c r="T6" s="112">
        <v>10</v>
      </c>
      <c r="U6" s="113">
        <v>10</v>
      </c>
    </row>
    <row r="7" spans="1:21" ht="14.25" x14ac:dyDescent="0.2">
      <c r="A7" s="114">
        <v>2</v>
      </c>
      <c r="B7" s="115">
        <v>10</v>
      </c>
      <c r="C7" s="115">
        <v>10</v>
      </c>
      <c r="D7" s="115">
        <v>10</v>
      </c>
      <c r="E7" s="115">
        <v>10</v>
      </c>
      <c r="F7" s="115">
        <v>9.9</v>
      </c>
      <c r="G7" s="116">
        <v>10</v>
      </c>
      <c r="H7" s="117">
        <v>9.6</v>
      </c>
      <c r="I7" s="117">
        <v>9.9</v>
      </c>
      <c r="J7" s="117">
        <v>10</v>
      </c>
      <c r="K7" s="118">
        <v>10</v>
      </c>
      <c r="L7" s="116">
        <v>10</v>
      </c>
      <c r="M7" s="117">
        <v>10</v>
      </c>
      <c r="N7" s="117">
        <v>9.9</v>
      </c>
      <c r="O7" s="117">
        <v>10</v>
      </c>
      <c r="P7" s="118">
        <v>10</v>
      </c>
      <c r="Q7" s="116">
        <v>9.9</v>
      </c>
      <c r="R7" s="117">
        <v>9.6</v>
      </c>
      <c r="S7" s="117">
        <v>10</v>
      </c>
      <c r="T7" s="117">
        <v>10</v>
      </c>
      <c r="U7" s="118">
        <v>10</v>
      </c>
    </row>
    <row r="8" spans="1:21" ht="14.25" x14ac:dyDescent="0.2">
      <c r="A8" s="109">
        <v>3</v>
      </c>
      <c r="B8" s="110">
        <v>10</v>
      </c>
      <c r="C8" s="110">
        <v>10</v>
      </c>
      <c r="D8" s="110">
        <v>9.9</v>
      </c>
      <c r="E8" s="110">
        <v>10</v>
      </c>
      <c r="F8" s="110">
        <v>10</v>
      </c>
      <c r="G8" s="119">
        <v>10</v>
      </c>
      <c r="H8" s="120">
        <v>10</v>
      </c>
      <c r="I8" s="120">
        <v>10</v>
      </c>
      <c r="J8" s="120">
        <v>9.9</v>
      </c>
      <c r="K8" s="121">
        <v>10</v>
      </c>
      <c r="L8" s="119">
        <v>9.9</v>
      </c>
      <c r="M8" s="120">
        <v>10</v>
      </c>
      <c r="N8" s="120">
        <v>10</v>
      </c>
      <c r="O8" s="120">
        <v>9.9</v>
      </c>
      <c r="P8" s="121">
        <v>9.9</v>
      </c>
      <c r="Q8" s="119">
        <v>9.9</v>
      </c>
      <c r="R8" s="120">
        <v>10</v>
      </c>
      <c r="S8" s="120">
        <v>10</v>
      </c>
      <c r="T8" s="120">
        <v>10</v>
      </c>
      <c r="U8" s="121">
        <v>9.9</v>
      </c>
    </row>
    <row r="9" spans="1:21" ht="14.25" x14ac:dyDescent="0.2">
      <c r="A9" s="114">
        <v>4</v>
      </c>
      <c r="B9" s="115">
        <v>9.9</v>
      </c>
      <c r="C9" s="115">
        <v>10</v>
      </c>
      <c r="D9" s="115">
        <v>10</v>
      </c>
      <c r="E9" s="115">
        <v>10</v>
      </c>
      <c r="F9" s="115">
        <v>10</v>
      </c>
      <c r="G9" s="116">
        <v>9.9</v>
      </c>
      <c r="H9" s="117">
        <v>10</v>
      </c>
      <c r="I9" s="117">
        <v>10</v>
      </c>
      <c r="J9" s="117">
        <v>10</v>
      </c>
      <c r="K9" s="118">
        <v>10</v>
      </c>
      <c r="L9" s="116">
        <v>10</v>
      </c>
      <c r="M9" s="117">
        <v>10</v>
      </c>
      <c r="N9" s="117">
        <v>10</v>
      </c>
      <c r="O9" s="117">
        <v>10</v>
      </c>
      <c r="P9" s="118">
        <v>10</v>
      </c>
      <c r="Q9" s="116">
        <v>10</v>
      </c>
      <c r="R9" s="117">
        <v>10</v>
      </c>
      <c r="S9" s="117">
        <v>10</v>
      </c>
      <c r="T9" s="117">
        <v>10</v>
      </c>
      <c r="U9" s="118">
        <v>10</v>
      </c>
    </row>
    <row r="10" spans="1:21" ht="14.25" x14ac:dyDescent="0.2">
      <c r="A10" s="109">
        <v>5</v>
      </c>
      <c r="B10" s="110">
        <v>10</v>
      </c>
      <c r="C10" s="110">
        <v>9.9</v>
      </c>
      <c r="D10" s="110">
        <v>10</v>
      </c>
      <c r="E10" s="110">
        <v>9.9</v>
      </c>
      <c r="F10" s="110">
        <v>10</v>
      </c>
      <c r="G10" s="119">
        <v>10</v>
      </c>
      <c r="H10" s="120">
        <v>10</v>
      </c>
      <c r="I10" s="120">
        <v>10</v>
      </c>
      <c r="J10" s="120">
        <v>10</v>
      </c>
      <c r="K10" s="121">
        <v>10</v>
      </c>
      <c r="L10" s="119">
        <v>10</v>
      </c>
      <c r="M10" s="120">
        <v>9.9</v>
      </c>
      <c r="N10" s="120">
        <v>10</v>
      </c>
      <c r="O10" s="120">
        <v>10</v>
      </c>
      <c r="P10" s="121">
        <v>10</v>
      </c>
      <c r="Q10" s="119">
        <v>10</v>
      </c>
      <c r="R10" s="120">
        <v>10</v>
      </c>
      <c r="S10" s="120">
        <v>10</v>
      </c>
      <c r="T10" s="120">
        <v>10</v>
      </c>
      <c r="U10" s="121">
        <v>10</v>
      </c>
    </row>
    <row r="11" spans="1:21" ht="14.25" x14ac:dyDescent="0.2">
      <c r="A11" s="114">
        <v>6</v>
      </c>
      <c r="B11" s="115">
        <v>10</v>
      </c>
      <c r="C11" s="115">
        <v>9.9</v>
      </c>
      <c r="D11" s="115">
        <v>10</v>
      </c>
      <c r="E11" s="115">
        <v>10</v>
      </c>
      <c r="F11" s="115">
        <v>10</v>
      </c>
      <c r="G11" s="116">
        <v>10</v>
      </c>
      <c r="H11" s="117">
        <v>10</v>
      </c>
      <c r="I11" s="117">
        <v>10</v>
      </c>
      <c r="J11" s="117">
        <v>10</v>
      </c>
      <c r="K11" s="118">
        <v>10</v>
      </c>
      <c r="L11" s="116">
        <v>10</v>
      </c>
      <c r="M11" s="117">
        <v>10</v>
      </c>
      <c r="N11" s="117">
        <v>10</v>
      </c>
      <c r="O11" s="117">
        <v>9.9</v>
      </c>
      <c r="P11" s="118">
        <v>10</v>
      </c>
      <c r="Q11" s="116">
        <v>10</v>
      </c>
      <c r="R11" s="117">
        <v>10</v>
      </c>
      <c r="S11" s="117">
        <v>9.9</v>
      </c>
      <c r="T11" s="117">
        <v>10</v>
      </c>
      <c r="U11" s="118">
        <v>10</v>
      </c>
    </row>
    <row r="12" spans="1:21" ht="14.25" x14ac:dyDescent="0.2">
      <c r="A12" s="109">
        <v>7</v>
      </c>
      <c r="B12" s="110">
        <v>9.9</v>
      </c>
      <c r="C12" s="110">
        <v>10</v>
      </c>
      <c r="D12" s="110">
        <v>9.9</v>
      </c>
      <c r="E12" s="110">
        <v>10</v>
      </c>
      <c r="F12" s="110">
        <v>10</v>
      </c>
      <c r="G12" s="119">
        <v>10</v>
      </c>
      <c r="H12" s="120">
        <v>10</v>
      </c>
      <c r="I12" s="120">
        <v>9.9</v>
      </c>
      <c r="J12" s="120">
        <v>10</v>
      </c>
      <c r="K12" s="121">
        <v>10</v>
      </c>
      <c r="L12" s="119">
        <v>10</v>
      </c>
      <c r="M12" s="120">
        <v>9.9</v>
      </c>
      <c r="N12" s="120">
        <v>10</v>
      </c>
      <c r="O12" s="120">
        <v>9.9</v>
      </c>
      <c r="P12" s="121">
        <v>10</v>
      </c>
      <c r="Q12" s="119">
        <v>10</v>
      </c>
      <c r="R12" s="120">
        <v>10</v>
      </c>
      <c r="S12" s="120">
        <v>10</v>
      </c>
      <c r="T12" s="120">
        <v>10</v>
      </c>
      <c r="U12" s="121">
        <v>10</v>
      </c>
    </row>
    <row r="13" spans="1:21" ht="14.25" x14ac:dyDescent="0.2">
      <c r="A13" s="114">
        <v>8</v>
      </c>
      <c r="B13" s="115">
        <v>10</v>
      </c>
      <c r="C13" s="115">
        <v>10</v>
      </c>
      <c r="D13" s="115">
        <v>10</v>
      </c>
      <c r="E13" s="115">
        <v>10</v>
      </c>
      <c r="F13" s="115">
        <v>10</v>
      </c>
      <c r="G13" s="116">
        <v>10</v>
      </c>
      <c r="H13" s="117">
        <v>10</v>
      </c>
      <c r="I13" s="117">
        <v>9.9</v>
      </c>
      <c r="J13" s="117">
        <v>9.9</v>
      </c>
      <c r="K13" s="118">
        <v>10</v>
      </c>
      <c r="L13" s="116">
        <v>10</v>
      </c>
      <c r="M13" s="117">
        <v>10</v>
      </c>
      <c r="N13" s="117">
        <v>10</v>
      </c>
      <c r="O13" s="117">
        <v>10</v>
      </c>
      <c r="P13" s="118">
        <v>10</v>
      </c>
      <c r="Q13" s="116">
        <v>10</v>
      </c>
      <c r="R13" s="117">
        <v>10</v>
      </c>
      <c r="S13" s="117">
        <v>10</v>
      </c>
      <c r="T13" s="117">
        <v>10</v>
      </c>
      <c r="U13" s="118">
        <v>9.9</v>
      </c>
    </row>
    <row r="14" spans="1:21" ht="14.25" x14ac:dyDescent="0.2">
      <c r="A14" s="109">
        <v>9</v>
      </c>
      <c r="B14" s="110">
        <v>10</v>
      </c>
      <c r="C14" s="110">
        <v>10</v>
      </c>
      <c r="D14" s="110">
        <v>10</v>
      </c>
      <c r="E14" s="110">
        <v>10</v>
      </c>
      <c r="F14" s="110">
        <v>10</v>
      </c>
      <c r="G14" s="119">
        <v>10</v>
      </c>
      <c r="H14" s="120">
        <v>10</v>
      </c>
      <c r="I14" s="120">
        <v>9.9</v>
      </c>
      <c r="J14" s="120">
        <v>10</v>
      </c>
      <c r="K14" s="121">
        <v>10</v>
      </c>
      <c r="L14" s="119">
        <v>10</v>
      </c>
      <c r="M14" s="120">
        <v>10</v>
      </c>
      <c r="N14" s="120">
        <v>10</v>
      </c>
      <c r="O14" s="120">
        <v>9.9</v>
      </c>
      <c r="P14" s="121">
        <v>10</v>
      </c>
      <c r="Q14" s="119">
        <v>10</v>
      </c>
      <c r="R14" s="120">
        <v>9.9</v>
      </c>
      <c r="S14" s="120">
        <v>10</v>
      </c>
      <c r="T14" s="120">
        <v>9.9</v>
      </c>
      <c r="U14" s="121">
        <v>9.9</v>
      </c>
    </row>
    <row r="15" spans="1:21" ht="14.25" x14ac:dyDescent="0.2">
      <c r="A15" s="114">
        <v>10</v>
      </c>
      <c r="B15" s="115">
        <v>9.9</v>
      </c>
      <c r="C15" s="115">
        <v>10</v>
      </c>
      <c r="D15" s="115">
        <v>10</v>
      </c>
      <c r="E15" s="115">
        <v>10</v>
      </c>
      <c r="F15" s="115">
        <v>9.9</v>
      </c>
      <c r="G15" s="116">
        <v>10</v>
      </c>
      <c r="H15" s="117">
        <v>10</v>
      </c>
      <c r="I15" s="117">
        <v>10</v>
      </c>
      <c r="J15" s="117">
        <v>10</v>
      </c>
      <c r="K15" s="118">
        <v>9.9</v>
      </c>
      <c r="L15" s="116">
        <v>10</v>
      </c>
      <c r="M15" s="117">
        <v>10</v>
      </c>
      <c r="N15" s="117">
        <v>10</v>
      </c>
      <c r="O15" s="117">
        <v>9.9</v>
      </c>
      <c r="P15" s="118">
        <v>10</v>
      </c>
      <c r="Q15" s="116">
        <v>10</v>
      </c>
      <c r="R15" s="117">
        <v>10</v>
      </c>
      <c r="S15" s="117">
        <v>10</v>
      </c>
      <c r="T15" s="117">
        <v>9.9</v>
      </c>
      <c r="U15" s="118">
        <v>10</v>
      </c>
    </row>
    <row r="16" spans="1:21" ht="14.25" x14ac:dyDescent="0.2">
      <c r="A16" s="109">
        <v>11</v>
      </c>
      <c r="B16" s="110">
        <v>10</v>
      </c>
      <c r="C16" s="110">
        <v>9.9</v>
      </c>
      <c r="D16" s="110">
        <v>10</v>
      </c>
      <c r="E16" s="110">
        <v>10</v>
      </c>
      <c r="F16" s="110">
        <v>10</v>
      </c>
      <c r="G16" s="119">
        <v>10</v>
      </c>
      <c r="H16" s="120">
        <v>10</v>
      </c>
      <c r="I16" s="120">
        <v>10</v>
      </c>
      <c r="J16" s="120">
        <v>10</v>
      </c>
      <c r="K16" s="121">
        <v>10</v>
      </c>
      <c r="L16" s="119">
        <v>9.9</v>
      </c>
      <c r="M16" s="120">
        <v>9.9</v>
      </c>
      <c r="N16" s="120">
        <v>10</v>
      </c>
      <c r="O16" s="120">
        <v>10</v>
      </c>
      <c r="P16" s="121">
        <v>10</v>
      </c>
      <c r="Q16" s="119">
        <v>10</v>
      </c>
      <c r="R16" s="120">
        <v>9.9</v>
      </c>
      <c r="S16" s="120">
        <v>9.9</v>
      </c>
      <c r="T16" s="120">
        <v>10</v>
      </c>
      <c r="U16" s="121">
        <v>10</v>
      </c>
    </row>
    <row r="17" spans="1:21" ht="14.25" x14ac:dyDescent="0.2">
      <c r="A17" s="114">
        <v>12</v>
      </c>
      <c r="B17" s="115">
        <v>10</v>
      </c>
      <c r="C17" s="115">
        <v>9.9</v>
      </c>
      <c r="D17" s="115">
        <v>10</v>
      </c>
      <c r="E17" s="115">
        <v>10</v>
      </c>
      <c r="F17" s="115">
        <v>10</v>
      </c>
      <c r="G17" s="116">
        <v>10</v>
      </c>
      <c r="H17" s="117">
        <v>10</v>
      </c>
      <c r="I17" s="117">
        <v>10</v>
      </c>
      <c r="J17" s="117">
        <v>10</v>
      </c>
      <c r="K17" s="118">
        <v>9.9</v>
      </c>
      <c r="L17" s="116">
        <v>10</v>
      </c>
      <c r="M17" s="117">
        <v>9.9</v>
      </c>
      <c r="N17" s="117">
        <v>10</v>
      </c>
      <c r="O17" s="117">
        <v>10</v>
      </c>
      <c r="P17" s="118">
        <v>10</v>
      </c>
      <c r="Q17" s="116">
        <v>10</v>
      </c>
      <c r="R17" s="117">
        <v>10</v>
      </c>
      <c r="S17" s="117">
        <v>9.9</v>
      </c>
      <c r="T17" s="117">
        <v>10</v>
      </c>
      <c r="U17" s="118">
        <v>9.9</v>
      </c>
    </row>
    <row r="18" spans="1:21" ht="14.25" x14ac:dyDescent="0.2">
      <c r="A18" s="109">
        <v>13</v>
      </c>
      <c r="B18" s="110">
        <v>10</v>
      </c>
      <c r="C18" s="110">
        <v>10</v>
      </c>
      <c r="D18" s="110">
        <v>10</v>
      </c>
      <c r="E18" s="110">
        <v>10</v>
      </c>
      <c r="F18" s="110">
        <v>9.9</v>
      </c>
      <c r="G18" s="119">
        <v>10</v>
      </c>
      <c r="H18" s="120">
        <v>10</v>
      </c>
      <c r="I18" s="120">
        <v>10</v>
      </c>
      <c r="J18" s="120">
        <v>10</v>
      </c>
      <c r="K18" s="121">
        <v>10</v>
      </c>
      <c r="L18" s="119">
        <v>10</v>
      </c>
      <c r="M18" s="120">
        <v>10</v>
      </c>
      <c r="N18" s="120">
        <v>10</v>
      </c>
      <c r="O18" s="120">
        <v>10</v>
      </c>
      <c r="P18" s="121">
        <v>9.9</v>
      </c>
      <c r="Q18" s="119">
        <v>10</v>
      </c>
      <c r="R18" s="120">
        <v>10</v>
      </c>
      <c r="S18" s="120">
        <v>10</v>
      </c>
      <c r="T18" s="120">
        <v>10</v>
      </c>
      <c r="U18" s="121">
        <v>10</v>
      </c>
    </row>
    <row r="19" spans="1:21" ht="14.25" x14ac:dyDescent="0.2">
      <c r="A19" s="114">
        <v>14</v>
      </c>
      <c r="B19" s="115">
        <v>10</v>
      </c>
      <c r="C19" s="115">
        <v>10</v>
      </c>
      <c r="D19" s="115">
        <v>10</v>
      </c>
      <c r="E19" s="115">
        <v>10</v>
      </c>
      <c r="F19" s="115">
        <v>10</v>
      </c>
      <c r="G19" s="116">
        <v>10</v>
      </c>
      <c r="H19" s="117">
        <v>10</v>
      </c>
      <c r="I19" s="117">
        <v>10</v>
      </c>
      <c r="J19" s="117">
        <v>10</v>
      </c>
      <c r="K19" s="118">
        <v>10</v>
      </c>
      <c r="L19" s="116">
        <v>10</v>
      </c>
      <c r="M19" s="117">
        <v>10</v>
      </c>
      <c r="N19" s="117">
        <v>9.9</v>
      </c>
      <c r="O19" s="117">
        <v>10</v>
      </c>
      <c r="P19" s="118">
        <v>10</v>
      </c>
      <c r="Q19" s="116">
        <v>10</v>
      </c>
      <c r="R19" s="117">
        <v>10</v>
      </c>
      <c r="S19" s="117">
        <v>10</v>
      </c>
      <c r="T19" s="117">
        <v>10</v>
      </c>
      <c r="U19" s="118">
        <v>10</v>
      </c>
    </row>
    <row r="20" spans="1:21" ht="14.25" x14ac:dyDescent="0.2">
      <c r="A20" s="109" t="s">
        <v>60</v>
      </c>
      <c r="B20" s="110">
        <v>10</v>
      </c>
      <c r="C20" s="110">
        <v>10</v>
      </c>
      <c r="D20" s="110">
        <v>10</v>
      </c>
      <c r="E20" s="110">
        <v>9.9</v>
      </c>
      <c r="F20" s="110">
        <v>9.9</v>
      </c>
      <c r="G20" s="119">
        <v>9.9</v>
      </c>
      <c r="H20" s="120">
        <v>9.9</v>
      </c>
      <c r="I20" s="120">
        <v>10</v>
      </c>
      <c r="J20" s="120">
        <v>10</v>
      </c>
      <c r="K20" s="121">
        <v>10</v>
      </c>
      <c r="L20" s="119">
        <v>10</v>
      </c>
      <c r="M20" s="120">
        <v>9.9</v>
      </c>
      <c r="N20" s="120">
        <v>9.9</v>
      </c>
      <c r="O20" s="120">
        <v>10</v>
      </c>
      <c r="P20" s="121">
        <v>10</v>
      </c>
      <c r="Q20" s="119">
        <v>10</v>
      </c>
      <c r="R20" s="120">
        <v>10</v>
      </c>
      <c r="S20" s="120">
        <v>10</v>
      </c>
      <c r="T20" s="120">
        <v>10</v>
      </c>
      <c r="U20" s="121">
        <v>10</v>
      </c>
    </row>
    <row r="21" spans="1:21" ht="14.25" x14ac:dyDescent="0.2">
      <c r="A21" s="114" t="s">
        <v>26</v>
      </c>
      <c r="B21" s="115">
        <f>15*0.6</f>
        <v>9</v>
      </c>
      <c r="C21" s="115">
        <f>15*0.6</f>
        <v>9</v>
      </c>
      <c r="D21" s="115">
        <f>15*0.6</f>
        <v>9</v>
      </c>
      <c r="E21" s="115">
        <f>15*0.6</f>
        <v>9</v>
      </c>
      <c r="F21" s="115">
        <f>15*0.6</f>
        <v>9</v>
      </c>
      <c r="G21" s="122">
        <v>9</v>
      </c>
      <c r="H21" s="123">
        <v>9</v>
      </c>
      <c r="I21" s="123">
        <v>9</v>
      </c>
      <c r="J21" s="123">
        <v>9</v>
      </c>
      <c r="K21" s="124">
        <v>9</v>
      </c>
      <c r="L21" s="122">
        <v>9</v>
      </c>
      <c r="M21" s="123">
        <v>9</v>
      </c>
      <c r="N21" s="123">
        <v>9</v>
      </c>
      <c r="O21" s="123">
        <v>9</v>
      </c>
      <c r="P21" s="124">
        <v>9</v>
      </c>
      <c r="Q21" s="122">
        <v>10</v>
      </c>
      <c r="R21" s="123">
        <v>9.9</v>
      </c>
      <c r="S21" s="123">
        <v>9</v>
      </c>
      <c r="T21" s="123">
        <v>9</v>
      </c>
      <c r="U21" s="124">
        <v>9</v>
      </c>
    </row>
    <row r="22" spans="1:21" ht="14.25" x14ac:dyDescent="0.2">
      <c r="A22" s="125"/>
      <c r="B22" s="126">
        <f>SUM(B6:B21)</f>
        <v>158.69999999999999</v>
      </c>
      <c r="C22" s="126">
        <f>SUM(C6:C21)</f>
        <v>158.5</v>
      </c>
      <c r="D22" s="126">
        <f t="shared" ref="D22:F22" si="0">SUM(D6:D21)</f>
        <v>158.80000000000001</v>
      </c>
      <c r="E22" s="126">
        <f t="shared" si="0"/>
        <v>158.70000000000002</v>
      </c>
      <c r="F22" s="127">
        <f t="shared" si="0"/>
        <v>158.60000000000002</v>
      </c>
      <c r="G22" s="128">
        <f>SUM(G6:G21)</f>
        <v>158.80000000000001</v>
      </c>
      <c r="H22" s="128">
        <f>SUM(H6:H21)</f>
        <v>158.5</v>
      </c>
      <c r="I22" s="128">
        <f t="shared" ref="I22:K22" si="1">SUM(I6:I21)</f>
        <v>158.60000000000002</v>
      </c>
      <c r="J22" s="128">
        <f t="shared" si="1"/>
        <v>158.69999999999999</v>
      </c>
      <c r="K22" s="129">
        <f t="shared" si="1"/>
        <v>158.70000000000002</v>
      </c>
      <c r="L22" s="128">
        <f>SUM(L6:L21)</f>
        <v>158.80000000000001</v>
      </c>
      <c r="M22" s="128">
        <f>SUM(M6:M21)</f>
        <v>158.4</v>
      </c>
      <c r="N22" s="128">
        <f t="shared" ref="N22:P22" si="2">SUM(N6:N21)</f>
        <v>158.70000000000002</v>
      </c>
      <c r="O22" s="128">
        <f t="shared" si="2"/>
        <v>158.5</v>
      </c>
      <c r="P22" s="129">
        <f t="shared" si="2"/>
        <v>158.80000000000001</v>
      </c>
      <c r="Q22" s="128">
        <f>SUM(Q6:Q21)</f>
        <v>159.80000000000001</v>
      </c>
      <c r="R22" s="128">
        <f>SUM(R6:R21)</f>
        <v>159.20000000000002</v>
      </c>
      <c r="S22" s="128">
        <f t="shared" ref="S22:U22" si="3">SUM(S6:S21)</f>
        <v>158.70000000000002</v>
      </c>
      <c r="T22" s="128">
        <f t="shared" si="3"/>
        <v>158.80000000000001</v>
      </c>
      <c r="U22" s="129">
        <f t="shared" si="3"/>
        <v>158.60000000000002</v>
      </c>
    </row>
    <row r="23" spans="1:21" s="163" customFormat="1" ht="27.95" customHeight="1" x14ac:dyDescent="0.2">
      <c r="A23" s="164" t="s">
        <v>52</v>
      </c>
      <c r="B23" s="165">
        <f>B22-B21-B20</f>
        <v>139.69999999999999</v>
      </c>
      <c r="C23" s="165">
        <f t="shared" ref="C23:U23" si="4">C22-C21-C20</f>
        <v>139.5</v>
      </c>
      <c r="D23" s="165">
        <f t="shared" si="4"/>
        <v>139.80000000000001</v>
      </c>
      <c r="E23" s="165">
        <f t="shared" si="4"/>
        <v>139.80000000000001</v>
      </c>
      <c r="F23" s="165">
        <f t="shared" si="4"/>
        <v>139.70000000000002</v>
      </c>
      <c r="G23" s="165">
        <f t="shared" si="4"/>
        <v>139.9</v>
      </c>
      <c r="H23" s="165">
        <f t="shared" si="4"/>
        <v>139.6</v>
      </c>
      <c r="I23" s="165">
        <f t="shared" si="4"/>
        <v>139.60000000000002</v>
      </c>
      <c r="J23" s="165">
        <f t="shared" si="4"/>
        <v>139.69999999999999</v>
      </c>
      <c r="K23" s="165">
        <f t="shared" si="4"/>
        <v>139.70000000000002</v>
      </c>
      <c r="L23" s="165">
        <f t="shared" si="4"/>
        <v>139.80000000000001</v>
      </c>
      <c r="M23" s="165">
        <f t="shared" si="4"/>
        <v>139.5</v>
      </c>
      <c r="N23" s="165">
        <f t="shared" si="4"/>
        <v>139.80000000000001</v>
      </c>
      <c r="O23" s="165">
        <f t="shared" si="4"/>
        <v>139.5</v>
      </c>
      <c r="P23" s="165">
        <f t="shared" si="4"/>
        <v>139.80000000000001</v>
      </c>
      <c r="Q23" s="165">
        <f t="shared" si="4"/>
        <v>139.80000000000001</v>
      </c>
      <c r="R23" s="165">
        <f t="shared" si="4"/>
        <v>139.30000000000001</v>
      </c>
      <c r="S23" s="165">
        <f t="shared" si="4"/>
        <v>139.70000000000002</v>
      </c>
      <c r="T23" s="165">
        <f t="shared" si="4"/>
        <v>139.80000000000001</v>
      </c>
      <c r="U23" s="166">
        <f t="shared" si="4"/>
        <v>139.60000000000002</v>
      </c>
    </row>
  </sheetData>
  <sheetProtection password="EE81" sheet="1" objects="1" scenarios="1" selectLockedCells="1" selectUnlockedCells="1"/>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54" sqref="M54"/>
    </sheetView>
  </sheetViews>
  <sheetFormatPr defaultColWidth="11" defaultRowHeight="11.25" x14ac:dyDescent="0.15"/>
  <sheetData/>
  <pageMargins left="0.75" right="0.75" top="1" bottom="1" header="0.5" footer="0.5"/>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C4FA450B8103C428CC6A8CF41AAFF9F" ma:contentTypeVersion="8" ma:contentTypeDescription="Een nieuw document maken." ma:contentTypeScope="" ma:versionID="5ae15d4caf74574018174bd90ba87ab6">
  <xsd:schema xmlns:xsd="http://www.w3.org/2001/XMLSchema" xmlns:xs="http://www.w3.org/2001/XMLSchema" xmlns:p="http://schemas.microsoft.com/office/2006/metadata/properties" xmlns:ns1="http://schemas.microsoft.com/sharepoint/v3" xmlns:ns2="http://schemas.microsoft.com/sharepoint/v3/fields" xmlns:ns3="http://schemas.microsoft.com/sharepoint/v4" targetNamespace="http://schemas.microsoft.com/office/2006/metadata/properties" ma:root="true" ma:fieldsID="99d30002f3dc978bae81ef5902205828" ns1:_="" ns2:_="" ns3:_="">
    <xsd:import namespace="http://schemas.microsoft.com/sharepoint/v3"/>
    <xsd:import namespace="http://schemas.microsoft.com/sharepoint/v3/fields"/>
    <xsd:import namespace="http://schemas.microsoft.com/sharepoint/v4"/>
    <xsd:element name="properties">
      <xsd:complexType>
        <xsd:sequence>
          <xsd:element name="documentManagement">
            <xsd:complexType>
              <xsd:all>
                <xsd:element ref="ns1:EmailSender" minOccurs="0"/>
                <xsd:element ref="ns1:EmailTo" minOccurs="0"/>
                <xsd:element ref="ns1:EmailCc" minOccurs="0"/>
                <xsd:element ref="ns1:EmailFrom" minOccurs="0"/>
                <xsd:element ref="ns1:EmailSubject" minOccurs="0"/>
                <xsd:element ref="ns2:_DCDateModified" minOccurs="0"/>
                <xsd:element ref="ns3:EmailHead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mailSender" ma:index="2" nillable="true" ma:displayName="E-mailafzender" ma:hidden="true" ma:internalName="EmailSender">
      <xsd:simpleType>
        <xsd:restriction base="dms:Note">
          <xsd:maxLength value="255"/>
        </xsd:restriction>
      </xsd:simpleType>
    </xsd:element>
    <xsd:element name="EmailTo" ma:index="3" nillable="true" ma:displayName="E-mail aan" ma:hidden="true" ma:internalName="EmailTo">
      <xsd:simpleType>
        <xsd:restriction base="dms:Note">
          <xsd:maxLength value="255"/>
        </xsd:restriction>
      </xsd:simpleType>
    </xsd:element>
    <xsd:element name="EmailCc" ma:index="4" nillable="true" ma:displayName="E-mail CC" ma:hidden="true" ma:internalName="EmailCc">
      <xsd:simpleType>
        <xsd:restriction base="dms:Note">
          <xsd:maxLength value="255"/>
        </xsd:restriction>
      </xsd:simpleType>
    </xsd:element>
    <xsd:element name="EmailFrom" ma:index="5" nillable="true" ma:displayName="E-mail van" ma:hidden="true" ma:internalName="EmailFrom">
      <xsd:simpleType>
        <xsd:restriction base="dms:Text"/>
      </xsd:simpleType>
    </xsd:element>
    <xsd:element name="EmailSubject" ma:index="6" nillable="true" ma:displayName="E-mailonderwerp" ma:hidden="true" ma:internalName="EmailSubject">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Modified" ma:index="7" nillable="true" ma:displayName="Gewijzigd op" ma:default="" ma:description="De datum waarop deze bron voor het laatst is gewijzigd" ma:format="DateTime" ma:internalName="_DCDateModifi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EmailHeaders" ma:index="15" nillable="true" ma:displayName="Kopteksten voor e-mail" ma:hidden="true" ma:internalName="EmailHeaders">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Inhoudstype"/>
        <xsd:element ref="dc:title" minOccurs="0" maxOccurs="1" ma:index="1" ma:displayName="Titel"/>
        <xsd:element ref="dc:subject" minOccurs="0" maxOccurs="1" ma:index="8" ma:displayName="Onderwerp"/>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EmailTo xmlns="http://schemas.microsoft.com/sharepoint/v3" xsi:nil="true"/>
    <_DCDateModified xmlns="http://schemas.microsoft.com/sharepoint/v3/fields" xsi:nil="true"/>
    <EmailHeaders xmlns="http://schemas.microsoft.com/sharepoint/v4" xsi:nil="true"/>
    <EmailSender xmlns="http://schemas.microsoft.com/sharepoint/v3" xsi:nil="true"/>
    <EmailFrom xmlns="http://schemas.microsoft.com/sharepoint/v3" xsi:nil="true"/>
    <EmailSubject xmlns="http://schemas.microsoft.com/sharepoint/v3" xsi:nil="true"/>
    <EmailCc xmlns="http://schemas.microsoft.com/sharepoint/v3" xsi:nil="true"/>
  </documentManagement>
</p:properties>
</file>

<file path=customXml/itemProps1.xml><?xml version="1.0" encoding="utf-8"?>
<ds:datastoreItem xmlns:ds="http://schemas.openxmlformats.org/officeDocument/2006/customXml" ds:itemID="{5C4B2E05-3F17-4AF6-BD00-16315FC46FAE}">
  <ds:schemaRefs>
    <ds:schemaRef ds:uri="http://schemas.microsoft.com/sharepoint/v3/contenttype/forms"/>
  </ds:schemaRefs>
</ds:datastoreItem>
</file>

<file path=customXml/itemProps2.xml><?xml version="1.0" encoding="utf-8"?>
<ds:datastoreItem xmlns:ds="http://schemas.openxmlformats.org/officeDocument/2006/customXml" ds:itemID="{89F552CE-F4E2-40A6-B5D7-474147EB39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3/fields"/>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720682-2931-42FD-9E60-EAD63FB97C02}">
  <ds:schemaRefs>
    <ds:schemaRef ds:uri="http://schemas.microsoft.com/office/2006/metadata/properties"/>
    <ds:schemaRef ds:uri="http://purl.org/dc/terms/"/>
    <ds:schemaRef ds:uri="http://www.w3.org/XML/1998/namespace"/>
    <ds:schemaRef ds:uri="http://schemas.openxmlformats.org/package/2006/metadata/core-properties"/>
    <ds:schemaRef ds:uri="http://schemas.microsoft.com/office/infopath/2007/PartnerControls"/>
    <ds:schemaRef ds:uri="http://purl.org/dc/dcmitype/"/>
    <ds:schemaRef ds:uri="http://schemas.microsoft.com/sharepoint/v3/fields"/>
    <ds:schemaRef ds:uri="http://schemas.microsoft.com/office/2006/documentManagement/types"/>
    <ds:schemaRef ds:uri="http://schemas.microsoft.com/sharepoint/v4"/>
    <ds:schemaRef ds:uri="http://schemas.microsoft.com/sharepoint/v3"/>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8</vt:i4>
      </vt:variant>
    </vt:vector>
  </HeadingPairs>
  <TitlesOfParts>
    <vt:vector size="15" baseType="lpstr">
      <vt:lpstr>INSTRUCTIE</vt:lpstr>
      <vt:lpstr>Registratieblad groep 5</vt:lpstr>
      <vt:lpstr>Registratieblad groep 6</vt:lpstr>
      <vt:lpstr>Registratieblad groep 7</vt:lpstr>
      <vt:lpstr>Registratieblad groep 8</vt:lpstr>
      <vt:lpstr>scores 5 tm 8</vt:lpstr>
      <vt:lpstr>g</vt:lpstr>
      <vt:lpstr>'Registratieblad groep 5'!Afdrukbereik</vt:lpstr>
      <vt:lpstr>'Registratieblad groep 6'!Afdrukbereik</vt:lpstr>
      <vt:lpstr>'Registratieblad groep 7'!Afdrukbereik</vt:lpstr>
      <vt:lpstr>'Registratieblad groep 8'!Afdrukbereik</vt:lpstr>
      <vt:lpstr>'Registratieblad groep 5'!b</vt:lpstr>
      <vt:lpstr>'Registratieblad groep 6'!b</vt:lpstr>
      <vt:lpstr>'Registratieblad groep 7'!b</vt:lpstr>
      <vt:lpstr>'Registratieblad groep 8'!b</vt:lpstr>
    </vt:vector>
  </TitlesOfParts>
  <Company>Malmberg Uitgeverij B.V.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 van Elderen</dc:creator>
  <cp:lastModifiedBy>Darja van Schagen</cp:lastModifiedBy>
  <cp:lastPrinted>2013-09-12T07:35:50Z</cp:lastPrinted>
  <dcterms:created xsi:type="dcterms:W3CDTF">2012-08-08T10:02:37Z</dcterms:created>
  <dcterms:modified xsi:type="dcterms:W3CDTF">2013-09-13T13:25:02Z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0x0101009C4FA450B8103C428CC6A8CF41AAFF9F</vt:lpwstr>
  </property>
</Properties>
</file>